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pivotTables/pivotTable1.xml" ContentType="application/vnd.openxmlformats-officedocument.spreadsheetml.pivotTable+xml"/>
  <Override PartName="/xl/tables/table1.xml" ContentType="application/vnd.openxmlformats-officedocument.spreadsheetml.table+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7126"/>
  <workbookPr hidePivotFieldList="1"/>
  <mc:AlternateContent xmlns:mc="http://schemas.openxmlformats.org/markup-compatibility/2006">
    <mc:Choice Requires="x15">
      <x15ac:absPath xmlns:x15ac="http://schemas.microsoft.com/office/spreadsheetml/2010/11/ac" url="https://isvimedgovco.sharepoint.com/sites/7Planeacion-Pla_Inte_Gestion/Documentos compartidos/Pla_Inte_Gestion/PLANEACIÓN INTEGRADA DE GESTIÓN/3. SCI/2025/SEGUIMIENTO MATRICES DE RIESGO 2025/4TO TRIM/APROBADOS/"/>
    </mc:Choice>
  </mc:AlternateContent>
  <xr:revisionPtr revIDLastSave="0" documentId="8_{1A8DF259-443C-4784-B988-3D4B39ED0D15}" xr6:coauthVersionLast="47" xr6:coauthVersionMax="47" xr10:uidLastSave="{00000000-0000-0000-0000-000000000000}"/>
  <bookViews>
    <workbookView xWindow="-108" yWindow="-108" windowWidth="23256" windowHeight="12456" tabRatio="882" firstSheet="1" activeTab="1" xr2:uid="{00000000-000D-0000-FFFF-FFFF00000000}"/>
  </bookViews>
  <sheets>
    <sheet name="1. ESTABLECIMIENTO CONTEXTO " sheetId="23" r:id="rId1"/>
    <sheet name="3. MATRIZ DE RIESGOS" sheetId="21" r:id="rId2"/>
    <sheet name="Matriz de Calor" sheetId="18" r:id="rId3"/>
    <sheet name="2. IDENTIFICACIÓN ACTIVOS TI" sheetId="24" r:id="rId4"/>
    <sheet name="Tabla Valoración controles" sheetId="15" r:id="rId5"/>
    <sheet name="Tabla probabilidad" sheetId="12" r:id="rId6"/>
    <sheet name="Tabla Impacto" sheetId="22" r:id="rId7"/>
    <sheet name="Hoja2" sheetId="25" r:id="rId8"/>
    <sheet name="Opciones Tratamiento" sheetId="16" r:id="rId9"/>
    <sheet name="Hoja1" sheetId="11" state="hidden" r:id="rId10"/>
  </sheets>
  <calcPr calcId="191028"/>
  <pivotCaches>
    <pivotCache cacheId="1" r:id="rId11"/>
  </pivotCaches>
  <extLst>
    <ext xmlns:x14="http://schemas.microsoft.com/office/spreadsheetml/2009/9/main" uri="{79F54976-1DA5-4618-B147-4CDE4B953A38}">
      <x14:workbookPr defaultImageDpi="32767"/>
    </ex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mx="http://schemas.microsoft.com/office/mac/excel/2008/main" uri="{7523E5D3-25F3-A5E0-1632-64F254C22452}">
      <mx:ArchID Flags="2"/>
    </ext>
  </extLst>
</workbook>
</file>

<file path=xl/calcChain.xml><?xml version="1.0" encoding="utf-8"?>
<calcChain xmlns="http://schemas.openxmlformats.org/spreadsheetml/2006/main">
  <c r="T102" i="21" l="1"/>
  <c r="Q102" i="21"/>
  <c r="T101" i="21"/>
  <c r="Q101" i="21"/>
  <c r="AC102" i="21" s="1"/>
  <c r="AB102" i="21" s="1"/>
  <c r="T100" i="21"/>
  <c r="Q100" i="21"/>
  <c r="N100" i="21"/>
  <c r="M100" i="21"/>
  <c r="K100" i="21"/>
  <c r="Y100" i="21" l="1"/>
  <c r="AC100" i="21"/>
  <c r="Y102" i="21"/>
  <c r="AB100" i="21" l="1"/>
  <c r="AA102" i="21"/>
  <c r="Z102" i="21"/>
  <c r="AA100" i="21"/>
  <c r="Y101" i="21" s="1"/>
  <c r="Z100" i="21"/>
  <c r="AC101" i="21"/>
  <c r="AB101" i="21" l="1"/>
  <c r="AG100" i="21"/>
  <c r="AF100" i="21" s="1"/>
  <c r="AA101" i="21"/>
  <c r="Z101" i="21"/>
  <c r="AE100" i="21"/>
  <c r="AD100" i="21" s="1"/>
  <c r="AH100" i="21" s="1"/>
  <c r="T42" i="21" l="1"/>
  <c r="Q42" i="21"/>
  <c r="T99" i="21"/>
  <c r="Q99" i="21"/>
  <c r="T98" i="21"/>
  <c r="Q98" i="21"/>
  <c r="T97" i="21"/>
  <c r="Q97" i="21"/>
  <c r="N97" i="21"/>
  <c r="M97" i="21"/>
  <c r="K97" i="21"/>
  <c r="T96" i="21"/>
  <c r="Q96" i="21"/>
  <c r="T95" i="21"/>
  <c r="Q95" i="21"/>
  <c r="T94" i="21"/>
  <c r="Q94" i="21"/>
  <c r="N94" i="21"/>
  <c r="M94" i="21"/>
  <c r="K94" i="21"/>
  <c r="T93" i="21"/>
  <c r="Q93" i="21"/>
  <c r="T92" i="21"/>
  <c r="Q92" i="21"/>
  <c r="T91" i="21"/>
  <c r="Q91" i="21"/>
  <c r="N91" i="21"/>
  <c r="M91" i="21"/>
  <c r="K91" i="21"/>
  <c r="T80" i="21"/>
  <c r="Q80" i="21"/>
  <c r="T79" i="21"/>
  <c r="Q79" i="21"/>
  <c r="T78" i="21"/>
  <c r="Q78" i="21"/>
  <c r="T77" i="21"/>
  <c r="Q77" i="21"/>
  <c r="T76" i="21"/>
  <c r="Q76" i="21"/>
  <c r="T75" i="21"/>
  <c r="Q75" i="21"/>
  <c r="T74" i="21"/>
  <c r="Q74" i="21"/>
  <c r="M74" i="21"/>
  <c r="AC74" i="21" s="1"/>
  <c r="K74" i="21"/>
  <c r="Y97" i="21" l="1"/>
  <c r="AA97" i="21" s="1"/>
  <c r="Y98" i="21" s="1"/>
  <c r="Z98" i="21" s="1"/>
  <c r="AC97" i="21"/>
  <c r="Y94" i="21"/>
  <c r="AC94" i="21"/>
  <c r="AC95" i="21" s="1"/>
  <c r="Y91" i="21"/>
  <c r="AC91" i="21"/>
  <c r="AB74" i="21"/>
  <c r="AC75" i="21"/>
  <c r="AB75" i="21" s="1"/>
  <c r="Y74" i="21"/>
  <c r="Z97" i="21" l="1"/>
  <c r="AA98" i="21"/>
  <c r="Y99" i="21" s="1"/>
  <c r="AA99" i="21" s="1"/>
  <c r="AB95" i="21"/>
  <c r="AC96" i="21"/>
  <c r="AB96" i="21" s="1"/>
  <c r="AC98" i="21"/>
  <c r="AB97" i="21"/>
  <c r="AA94" i="21"/>
  <c r="Y95" i="21" s="1"/>
  <c r="Z94" i="21"/>
  <c r="AB94" i="21"/>
  <c r="AG94" i="21"/>
  <c r="AF94" i="21" s="1"/>
  <c r="AB91" i="21"/>
  <c r="AC92" i="21"/>
  <c r="AB92" i="21" s="1"/>
  <c r="AA91" i="21"/>
  <c r="Y92" i="21" s="1"/>
  <c r="Z91" i="21"/>
  <c r="AC93" i="21"/>
  <c r="AB93" i="21" s="1"/>
  <c r="AC76" i="21"/>
  <c r="AA74" i="21"/>
  <c r="Y75" i="21" s="1"/>
  <c r="Z74" i="21"/>
  <c r="AE97" i="21" l="1"/>
  <c r="AD97" i="21" s="1"/>
  <c r="Z99" i="21"/>
  <c r="AB98" i="21"/>
  <c r="AC99" i="21"/>
  <c r="AB99" i="21" s="1"/>
  <c r="AA95" i="21"/>
  <c r="Y96" i="21" s="1"/>
  <c r="Z95" i="21"/>
  <c r="Z92" i="21"/>
  <c r="AA92" i="21"/>
  <c r="Y93" i="21" s="1"/>
  <c r="AE91" i="21" s="1"/>
  <c r="AD91" i="21" s="1"/>
  <c r="AG91" i="21"/>
  <c r="AF91" i="21" s="1"/>
  <c r="AB76" i="21"/>
  <c r="AC77" i="21"/>
  <c r="AA75" i="21"/>
  <c r="Y76" i="21" s="1"/>
  <c r="Z75" i="21"/>
  <c r="AG97" i="21" l="1"/>
  <c r="AF97" i="21" s="1"/>
  <c r="AH97" i="21" s="1"/>
  <c r="AH91" i="21"/>
  <c r="Z96" i="21"/>
  <c r="AA96" i="21"/>
  <c r="AE94" i="21"/>
  <c r="AD94" i="21" s="1"/>
  <c r="AH94" i="21" s="1"/>
  <c r="AA93" i="21"/>
  <c r="Z93" i="21"/>
  <c r="AB77" i="21"/>
  <c r="AC78" i="21"/>
  <c r="Z76" i="21"/>
  <c r="AA76" i="21"/>
  <c r="Y77" i="21" s="1"/>
  <c r="Z77" i="21" l="1"/>
  <c r="AA77" i="21"/>
  <c r="Y78" i="21" s="1"/>
  <c r="AB78" i="21"/>
  <c r="AC79" i="21"/>
  <c r="AB79" i="21" s="1"/>
  <c r="AC80" i="21"/>
  <c r="AB80" i="21" s="1"/>
  <c r="AG74" i="21" l="1"/>
  <c r="AF74" i="21" s="1"/>
  <c r="AA78" i="21"/>
  <c r="Y79" i="21" s="1"/>
  <c r="Z78" i="21"/>
  <c r="AA79" i="21" l="1"/>
  <c r="Y80" i="21" s="1"/>
  <c r="AE74" i="21" s="1"/>
  <c r="AD74" i="21" s="1"/>
  <c r="AH74" i="21" s="1"/>
  <c r="Z79" i="21"/>
  <c r="AA80" i="21" l="1"/>
  <c r="Z80" i="21"/>
  <c r="Y48" i="21" l="1"/>
  <c r="T48" i="21"/>
  <c r="T47" i="21"/>
  <c r="Y47" i="21" s="1"/>
  <c r="T46" i="21"/>
  <c r="Y46" i="21" s="1"/>
  <c r="T45" i="21"/>
  <c r="Y45" i="21" s="1"/>
  <c r="T44" i="21"/>
  <c r="Y44" i="21" s="1"/>
  <c r="T32" i="21" l="1"/>
  <c r="T30" i="21"/>
  <c r="Q30" i="21"/>
  <c r="T69" i="21" l="1"/>
  <c r="N67" i="21" l="1"/>
  <c r="M67" i="21"/>
  <c r="K67" i="21"/>
  <c r="Q69" i="21"/>
  <c r="T68" i="21"/>
  <c r="Q68" i="21"/>
  <c r="T67" i="21"/>
  <c r="Q67" i="21"/>
  <c r="AC67" i="21" l="1"/>
  <c r="Y67" i="21"/>
  <c r="Q33" i="21"/>
  <c r="Q32" i="21"/>
  <c r="N31" i="21"/>
  <c r="M31" i="21"/>
  <c r="K31" i="21"/>
  <c r="T34" i="21"/>
  <c r="Q34" i="21"/>
  <c r="T33" i="21"/>
  <c r="T31" i="21"/>
  <c r="Q31" i="21"/>
  <c r="AB67" i="21" l="1"/>
  <c r="AC69" i="21"/>
  <c r="AB69" i="21" s="1"/>
  <c r="AC68" i="21"/>
  <c r="AB68" i="21" s="1"/>
  <c r="AA67" i="21"/>
  <c r="Y68" i="21" s="1"/>
  <c r="Z67" i="21"/>
  <c r="Y31" i="21"/>
  <c r="AC31" i="21"/>
  <c r="AB31" i="21" s="1"/>
  <c r="AC32" i="21"/>
  <c r="AB32" i="21" s="1"/>
  <c r="T60" i="21"/>
  <c r="Q60" i="21"/>
  <c r="T59" i="21"/>
  <c r="Q59" i="21"/>
  <c r="N59" i="21"/>
  <c r="M59" i="21"/>
  <c r="K59" i="21"/>
  <c r="AA68" i="21" l="1"/>
  <c r="Y69" i="21" s="1"/>
  <c r="Z68" i="21"/>
  <c r="AG67" i="21"/>
  <c r="AF67" i="21" s="1"/>
  <c r="AC34" i="21"/>
  <c r="AB34" i="21" s="1"/>
  <c r="AA31" i="21"/>
  <c r="Y32" i="21" s="1"/>
  <c r="Z31" i="21"/>
  <c r="AC33" i="21"/>
  <c r="AB33" i="21" s="1"/>
  <c r="Y59" i="21"/>
  <c r="AC59" i="21"/>
  <c r="AC60" i="21" s="1"/>
  <c r="AB60" i="21" s="1"/>
  <c r="T58" i="21"/>
  <c r="Q58" i="21"/>
  <c r="T57" i="21"/>
  <c r="Q57" i="21"/>
  <c r="N57" i="21"/>
  <c r="M57" i="21"/>
  <c r="K57" i="21"/>
  <c r="T56" i="21"/>
  <c r="Q56" i="21"/>
  <c r="T55" i="21"/>
  <c r="Q55" i="21"/>
  <c r="T54" i="21"/>
  <c r="Q54" i="21"/>
  <c r="T53" i="21"/>
  <c r="Q53" i="21"/>
  <c r="T52" i="21"/>
  <c r="Q52" i="21"/>
  <c r="T51" i="21"/>
  <c r="Q51" i="21"/>
  <c r="T50" i="21"/>
  <c r="Q50" i="21"/>
  <c r="T49" i="21"/>
  <c r="Q49" i="21"/>
  <c r="N49" i="21"/>
  <c r="M49" i="21"/>
  <c r="K49" i="21"/>
  <c r="Q38" i="21"/>
  <c r="Q37" i="21"/>
  <c r="T36" i="21"/>
  <c r="Q36" i="21"/>
  <c r="T35" i="21"/>
  <c r="Q35" i="21"/>
  <c r="N35" i="21"/>
  <c r="M35" i="21"/>
  <c r="K35" i="21"/>
  <c r="Y35" i="21" l="1"/>
  <c r="Z69" i="21"/>
  <c r="AA69" i="21"/>
  <c r="AE67" i="21"/>
  <c r="AD67" i="21" s="1"/>
  <c r="AH67" i="21" s="1"/>
  <c r="AA32" i="21"/>
  <c r="Y33" i="21" s="1"/>
  <c r="Z32" i="21"/>
  <c r="AG31" i="21"/>
  <c r="AF31" i="21" s="1"/>
  <c r="AC57" i="21"/>
  <c r="Y53" i="21"/>
  <c r="Z53" i="21" s="1"/>
  <c r="Y57" i="21"/>
  <c r="Z57" i="21" s="1"/>
  <c r="AB59" i="21"/>
  <c r="AG59" i="21"/>
  <c r="AF59" i="21" s="1"/>
  <c r="AA59" i="21"/>
  <c r="Y60" i="21" s="1"/>
  <c r="AE59" i="21" s="1"/>
  <c r="AD59" i="21" s="1"/>
  <c r="Z59" i="21"/>
  <c r="AC53" i="21"/>
  <c r="AC54" i="21" s="1"/>
  <c r="AB54" i="21" s="1"/>
  <c r="Y49" i="21"/>
  <c r="AC49" i="21"/>
  <c r="AC52" i="21" s="1"/>
  <c r="AB52" i="21" s="1"/>
  <c r="AC35" i="21"/>
  <c r="AH59" i="21" l="1"/>
  <c r="AA53" i="21"/>
  <c r="Y54" i="21" s="1"/>
  <c r="Z54" i="21" s="1"/>
  <c r="AA33" i="21"/>
  <c r="Y34" i="21" s="1"/>
  <c r="AE31" i="21" s="1"/>
  <c r="AD31" i="21" s="1"/>
  <c r="AH31" i="21" s="1"/>
  <c r="Z33" i="21"/>
  <c r="AA57" i="21"/>
  <c r="Y58" i="21" s="1"/>
  <c r="Z58" i="21" s="1"/>
  <c r="AB57" i="21"/>
  <c r="AA60" i="21"/>
  <c r="Z60" i="21"/>
  <c r="AB53" i="21"/>
  <c r="AC55" i="21"/>
  <c r="AB55" i="21" s="1"/>
  <c r="AC56" i="21"/>
  <c r="AB56" i="21" s="1"/>
  <c r="AB49" i="21"/>
  <c r="AC51" i="21"/>
  <c r="AB51" i="21" s="1"/>
  <c r="AC50" i="21"/>
  <c r="AB50" i="21" s="1"/>
  <c r="Z49" i="21"/>
  <c r="AA49" i="21"/>
  <c r="AB35" i="21"/>
  <c r="AA35" i="21"/>
  <c r="Y36" i="21" s="1"/>
  <c r="Z35" i="21"/>
  <c r="AA54" i="21" l="1"/>
  <c r="Y55" i="21" s="1"/>
  <c r="Z55" i="21" s="1"/>
  <c r="AE57" i="21"/>
  <c r="AD57" i="21" s="1"/>
  <c r="AA58" i="21"/>
  <c r="Z34" i="21"/>
  <c r="AA34" i="21"/>
  <c r="AG49" i="21"/>
  <c r="AF49" i="21" s="1"/>
  <c r="AG53" i="21"/>
  <c r="AF53" i="21" s="1"/>
  <c r="Y51" i="21"/>
  <c r="Y50" i="21"/>
  <c r="AA36" i="21"/>
  <c r="Y37" i="21" s="1"/>
  <c r="Z36" i="21"/>
  <c r="AA37" i="21" l="1"/>
  <c r="Y38" i="21" s="1"/>
  <c r="AE35" i="21" s="1"/>
  <c r="AD35" i="21" s="1"/>
  <c r="Z37" i="21"/>
  <c r="AA55" i="21"/>
  <c r="Y56" i="21" s="1"/>
  <c r="AE53" i="21" s="1"/>
  <c r="AD53" i="21" s="1"/>
  <c r="AH53" i="21" s="1"/>
  <c r="AA50" i="21"/>
  <c r="Y52" i="21" s="1"/>
  <c r="AE49" i="21" s="1"/>
  <c r="AD49" i="21" s="1"/>
  <c r="AH49" i="21" s="1"/>
  <c r="Z50" i="21"/>
  <c r="AA51" i="21"/>
  <c r="Z51" i="21"/>
  <c r="AA38" i="21" l="1"/>
  <c r="Z38" i="21"/>
  <c r="Z56" i="21"/>
  <c r="AA56" i="21"/>
  <c r="AA52" i="21"/>
  <c r="Z52" i="21"/>
  <c r="T90" i="21" l="1"/>
  <c r="Q90" i="21"/>
  <c r="T89" i="21"/>
  <c r="Q89" i="21"/>
  <c r="T88" i="21"/>
  <c r="Q88" i="21"/>
  <c r="T87" i="21"/>
  <c r="Q87" i="21"/>
  <c r="T86" i="21"/>
  <c r="Q86" i="21"/>
  <c r="T85" i="21"/>
  <c r="Q85" i="21"/>
  <c r="T84" i="21"/>
  <c r="Q84" i="21"/>
  <c r="N84" i="21"/>
  <c r="M84" i="21"/>
  <c r="K84" i="21"/>
  <c r="T83" i="21"/>
  <c r="T71" i="21"/>
  <c r="Q71" i="21"/>
  <c r="Q65" i="21"/>
  <c r="T65" i="21"/>
  <c r="T62" i="21"/>
  <c r="Q62" i="21"/>
  <c r="T40" i="21"/>
  <c r="Q40" i="21"/>
  <c r="T25" i="21"/>
  <c r="T24" i="21"/>
  <c r="T23" i="21"/>
  <c r="T22" i="21"/>
  <c r="Q25" i="21"/>
  <c r="Q24" i="21"/>
  <c r="Q23" i="21"/>
  <c r="Q22" i="21"/>
  <c r="AC22" i="21" s="1"/>
  <c r="Q41" i="21"/>
  <c r="Q43" i="21"/>
  <c r="Q39" i="21"/>
  <c r="M39" i="21"/>
  <c r="K39" i="21"/>
  <c r="T39" i="21"/>
  <c r="T41" i="21"/>
  <c r="T43" i="21"/>
  <c r="T82" i="21"/>
  <c r="Q82" i="21"/>
  <c r="N39" i="21"/>
  <c r="Q66" i="21"/>
  <c r="Q64" i="21"/>
  <c r="Q63" i="21"/>
  <c r="M63" i="21"/>
  <c r="T66" i="21"/>
  <c r="K63" i="21"/>
  <c r="T63" i="21"/>
  <c r="T64" i="21"/>
  <c r="N63" i="21"/>
  <c r="Q73" i="21"/>
  <c r="Q72" i="21"/>
  <c r="Q70" i="21"/>
  <c r="K70" i="21"/>
  <c r="T70" i="21"/>
  <c r="M70" i="21"/>
  <c r="T73" i="21"/>
  <c r="T72" i="21"/>
  <c r="N70" i="21"/>
  <c r="Q61" i="21"/>
  <c r="M61" i="21"/>
  <c r="T61" i="21"/>
  <c r="K61" i="21"/>
  <c r="N61" i="21"/>
  <c r="Q19" i="21"/>
  <c r="Q20" i="21"/>
  <c r="Q18" i="21"/>
  <c r="Q17" i="21"/>
  <c r="Q16" i="21"/>
  <c r="Q15" i="21"/>
  <c r="M15" i="21"/>
  <c r="T15" i="21"/>
  <c r="K15" i="21"/>
  <c r="T16" i="21"/>
  <c r="T17" i="21"/>
  <c r="T18" i="21"/>
  <c r="T19" i="21"/>
  <c r="T20" i="21"/>
  <c r="Q83" i="21"/>
  <c r="Q81" i="21"/>
  <c r="K81" i="21"/>
  <c r="M81" i="21"/>
  <c r="T81" i="21"/>
  <c r="Q29" i="21"/>
  <c r="M29" i="21"/>
  <c r="T29" i="21"/>
  <c r="K29" i="21"/>
  <c r="Q28" i="21"/>
  <c r="Q27" i="21"/>
  <c r="Q26" i="21"/>
  <c r="M26" i="21"/>
  <c r="T27" i="21"/>
  <c r="K26" i="21"/>
  <c r="T26" i="21"/>
  <c r="H220" i="22"/>
  <c r="B220" i="22" a="1"/>
  <c r="H219" i="22"/>
  <c r="H218" i="22"/>
  <c r="H217" i="22"/>
  <c r="H216" i="22"/>
  <c r="H215" i="22"/>
  <c r="H214" i="22"/>
  <c r="H213" i="22"/>
  <c r="H212" i="22"/>
  <c r="H211" i="22"/>
  <c r="H210" i="22"/>
  <c r="H209" i="22"/>
  <c r="Q21" i="21"/>
  <c r="N81" i="21"/>
  <c r="N29" i="21"/>
  <c r="N26" i="21"/>
  <c r="N15" i="21"/>
  <c r="B220" i="22"/>
  <c r="B221" i="22"/>
  <c r="J209" i="22"/>
  <c r="B222" i="22"/>
  <c r="AC39" i="21" l="1"/>
  <c r="Y39" i="21"/>
  <c r="AC36" i="21"/>
  <c r="AC37" i="21" s="1"/>
  <c r="AC58" i="21"/>
  <c r="AC29" i="21"/>
  <c r="AC30" i="21" s="1"/>
  <c r="AB30" i="21" s="1"/>
  <c r="AC26" i="21"/>
  <c r="AB26" i="21" s="1"/>
  <c r="AC63" i="21"/>
  <c r="AB63" i="21" s="1"/>
  <c r="Y81" i="21"/>
  <c r="AA81" i="21" s="1"/>
  <c r="AC61" i="21"/>
  <c r="AB61" i="21" s="1"/>
  <c r="Y61" i="21"/>
  <c r="AA61" i="21" s="1"/>
  <c r="Y62" i="21" s="1"/>
  <c r="AE61" i="21" s="1"/>
  <c r="AD61" i="21" s="1"/>
  <c r="Y21" i="21"/>
  <c r="Z21" i="21" s="1"/>
  <c r="AC70" i="21"/>
  <c r="AB70" i="21" s="1"/>
  <c r="Y29" i="21"/>
  <c r="Z29" i="21" s="1"/>
  <c r="Y82" i="21"/>
  <c r="AA82" i="21" s="1"/>
  <c r="Y83" i="21" s="1"/>
  <c r="Y28" i="21"/>
  <c r="AA28" i="21" s="1"/>
  <c r="AC21" i="21"/>
  <c r="AB21" i="21" s="1"/>
  <c r="Y63" i="21"/>
  <c r="AA63" i="21" s="1"/>
  <c r="Y64" i="21" s="1"/>
  <c r="AC28" i="21"/>
  <c r="AB28" i="21" s="1"/>
  <c r="AC81" i="21"/>
  <c r="AC82" i="21" s="1"/>
  <c r="Y16" i="21"/>
  <c r="Z16" i="21" s="1"/>
  <c r="AC71" i="21"/>
  <c r="AB71" i="21" s="1"/>
  <c r="AC23" i="21"/>
  <c r="AB23" i="21" s="1"/>
  <c r="AB22" i="21"/>
  <c r="Y15" i="21"/>
  <c r="Y22" i="21"/>
  <c r="AC15" i="21"/>
  <c r="Y26" i="21"/>
  <c r="Y70" i="21"/>
  <c r="AC84" i="21"/>
  <c r="Y84" i="21"/>
  <c r="Z39" i="21" l="1"/>
  <c r="AA39" i="21"/>
  <c r="Y40" i="21" s="1"/>
  <c r="AC40" i="21"/>
  <c r="AB39" i="21"/>
  <c r="AB29" i="21"/>
  <c r="AB36" i="21"/>
  <c r="AC38" i="21"/>
  <c r="AB38" i="21" s="1"/>
  <c r="AB37" i="21"/>
  <c r="AB58" i="21"/>
  <c r="AG57" i="21"/>
  <c r="AF57" i="21" s="1"/>
  <c r="AH57" i="21" s="1"/>
  <c r="AC27" i="21"/>
  <c r="AB27" i="21" s="1"/>
  <c r="Z81" i="21"/>
  <c r="AC62" i="21"/>
  <c r="AB62" i="21" s="1"/>
  <c r="AE81" i="21"/>
  <c r="AD81" i="21" s="1"/>
  <c r="AC64" i="21"/>
  <c r="Z61" i="21"/>
  <c r="Z63" i="21"/>
  <c r="AA21" i="21"/>
  <c r="AG29" i="21"/>
  <c r="AF29" i="21" s="1"/>
  <c r="Z82" i="21"/>
  <c r="AC72" i="21"/>
  <c r="AB72" i="21" s="1"/>
  <c r="AA29" i="21"/>
  <c r="Y30" i="21" s="1"/>
  <c r="AA30" i="21" s="1"/>
  <c r="AB81" i="21"/>
  <c r="Z28" i="21"/>
  <c r="Z83" i="21"/>
  <c r="AA83" i="21"/>
  <c r="AA62" i="21"/>
  <c r="Z62" i="21"/>
  <c r="AA16" i="21"/>
  <c r="Y17" i="21" s="1"/>
  <c r="AA17" i="21" s="1"/>
  <c r="Y18" i="21" s="1"/>
  <c r="Z26" i="21"/>
  <c r="AA26" i="21"/>
  <c r="Y27" i="21" s="1"/>
  <c r="AE26" i="21" s="1"/>
  <c r="AD26" i="21" s="1"/>
  <c r="AC83" i="21"/>
  <c r="AB83" i="21" s="1"/>
  <c r="AB82" i="21"/>
  <c r="AA70" i="21"/>
  <c r="Z70" i="21"/>
  <c r="AB15" i="21"/>
  <c r="Z15" i="21"/>
  <c r="AA15" i="21"/>
  <c r="AA22" i="21"/>
  <c r="Y23" i="21" s="1"/>
  <c r="Z22" i="21"/>
  <c r="AC16" i="21"/>
  <c r="AA64" i="21"/>
  <c r="Y65" i="21" s="1"/>
  <c r="Z64" i="21"/>
  <c r="AC24" i="21"/>
  <c r="AA84" i="21"/>
  <c r="Y85" i="21" s="1"/>
  <c r="Z84" i="21"/>
  <c r="AB84" i="21"/>
  <c r="AC85" i="21"/>
  <c r="AB40" i="21" l="1"/>
  <c r="AC41" i="21"/>
  <c r="AA40" i="21"/>
  <c r="Y41" i="21" s="1"/>
  <c r="Z40" i="21"/>
  <c r="AG35" i="21"/>
  <c r="AF35" i="21" s="1"/>
  <c r="AH35" i="21" s="1"/>
  <c r="AG26" i="21"/>
  <c r="AF26" i="21" s="1"/>
  <c r="AH26" i="21" s="1"/>
  <c r="AE29" i="21"/>
  <c r="AD29" i="21" s="1"/>
  <c r="AH29" i="21" s="1"/>
  <c r="Z30" i="21"/>
  <c r="AG61" i="21"/>
  <c r="AF61" i="21" s="1"/>
  <c r="AH61" i="21" s="1"/>
  <c r="AC66" i="21"/>
  <c r="AC65" i="21"/>
  <c r="AB65" i="21" s="1"/>
  <c r="AB64" i="21"/>
  <c r="AC73" i="21"/>
  <c r="AG70" i="21" s="1"/>
  <c r="AF70" i="21" s="1"/>
  <c r="AG81" i="21"/>
  <c r="AF81" i="21" s="1"/>
  <c r="AH81" i="21" s="1"/>
  <c r="Z17" i="21"/>
  <c r="AA18" i="21"/>
  <c r="Y19" i="21" s="1"/>
  <c r="Z18" i="21"/>
  <c r="AC25" i="21"/>
  <c r="AB25" i="21" s="1"/>
  <c r="AB24" i="21"/>
  <c r="AB16" i="21"/>
  <c r="AC17" i="21"/>
  <c r="AA27" i="21"/>
  <c r="Z27" i="21"/>
  <c r="AA23" i="21"/>
  <c r="Y24" i="21" s="1"/>
  <c r="Z23" i="21"/>
  <c r="Z65" i="21"/>
  <c r="AA65" i="21"/>
  <c r="Y66" i="21" s="1"/>
  <c r="Y72" i="21"/>
  <c r="Y71" i="21"/>
  <c r="AB85" i="21"/>
  <c r="AC86" i="21"/>
  <c r="AA85" i="21"/>
  <c r="Y86" i="21" s="1"/>
  <c r="Z85" i="21"/>
  <c r="AA41" i="21" l="1"/>
  <c r="Y42" i="21" s="1"/>
  <c r="Z41" i="21"/>
  <c r="AB41" i="21"/>
  <c r="AC43" i="21"/>
  <c r="AB43" i="21" s="1"/>
  <c r="AC42" i="21"/>
  <c r="AB42" i="21" s="1"/>
  <c r="AB73" i="21"/>
  <c r="AG63" i="21"/>
  <c r="AF63" i="21" s="1"/>
  <c r="AB66" i="21"/>
  <c r="AG39" i="21"/>
  <c r="AF39" i="21" s="1"/>
  <c r="AG22" i="21"/>
  <c r="AF22" i="21" s="1"/>
  <c r="AE63" i="21"/>
  <c r="AD63" i="21" s="1"/>
  <c r="Z66" i="21"/>
  <c r="AA66" i="21"/>
  <c r="AA24" i="21"/>
  <c r="Y25" i="21" s="1"/>
  <c r="AE22" i="21" s="1"/>
  <c r="AD22" i="21" s="1"/>
  <c r="Z24" i="21"/>
  <c r="AA71" i="21"/>
  <c r="Z71" i="21"/>
  <c r="Z72" i="21"/>
  <c r="AA72" i="21"/>
  <c r="Y73" i="21" s="1"/>
  <c r="Z19" i="21"/>
  <c r="AA19" i="21"/>
  <c r="Y20" i="21" s="1"/>
  <c r="AE15" i="21" s="1"/>
  <c r="AD15" i="21" s="1"/>
  <c r="AC18" i="21"/>
  <c r="AB17" i="21"/>
  <c r="AA86" i="21"/>
  <c r="Y87" i="21" s="1"/>
  <c r="Z86" i="21"/>
  <c r="AB86" i="21"/>
  <c r="AC87" i="21"/>
  <c r="AA42" i="21" l="1"/>
  <c r="Y43" i="21" s="1"/>
  <c r="Z42" i="21"/>
  <c r="AE39" i="21"/>
  <c r="AD39" i="21" s="1"/>
  <c r="AH39" i="21" s="1"/>
  <c r="AH63" i="21"/>
  <c r="AH22" i="21"/>
  <c r="AA73" i="21"/>
  <c r="Z73" i="21"/>
  <c r="AE70" i="21"/>
  <c r="AD70" i="21" s="1"/>
  <c r="AH70" i="21" s="1"/>
  <c r="AB18" i="21"/>
  <c r="AC19" i="21"/>
  <c r="AA25" i="21"/>
  <c r="Z25" i="21"/>
  <c r="Z20" i="21"/>
  <c r="AA20" i="21"/>
  <c r="AB87" i="21"/>
  <c r="AC88" i="21"/>
  <c r="AA87" i="21"/>
  <c r="Y88" i="21" s="1"/>
  <c r="Z87" i="21"/>
  <c r="AA43" i="21" l="1"/>
  <c r="Z43" i="21"/>
  <c r="AB19" i="21"/>
  <c r="AC20" i="21"/>
  <c r="AB20" i="21" s="1"/>
  <c r="AA88" i="21"/>
  <c r="Y89" i="21" s="1"/>
  <c r="Z88" i="21"/>
  <c r="AB88" i="21"/>
  <c r="AC89" i="21"/>
  <c r="AC90" i="21"/>
  <c r="AB90" i="21" s="1"/>
  <c r="AG15" i="21" l="1"/>
  <c r="AF15" i="21" s="1"/>
  <c r="AH15" i="21" s="1"/>
  <c r="AB89" i="21"/>
  <c r="AG84" i="21"/>
  <c r="AF84" i="21" s="1"/>
  <c r="AA89" i="21"/>
  <c r="Y90" i="21" s="1"/>
  <c r="AE84" i="21" s="1"/>
  <c r="AD84" i="21" s="1"/>
  <c r="Z89" i="21"/>
  <c r="AH84" i="21" l="1"/>
  <c r="AA90" i="21"/>
  <c r="Z90" i="21"/>
</calcChain>
</file>

<file path=xl/sharedStrings.xml><?xml version="1.0" encoding="utf-8"?>
<sst xmlns="http://schemas.openxmlformats.org/spreadsheetml/2006/main" count="1622" uniqueCount="852">
  <si>
    <t>MAPA DE RIESGOS DE PROCESO</t>
  </si>
  <si>
    <r>
      <t>CÓDIGO:</t>
    </r>
    <r>
      <rPr>
        <sz val="12"/>
        <rFont val="Arial Narrow"/>
        <family val="2"/>
      </rPr>
      <t xml:space="preserve"> F-GM-29</t>
    </r>
  </si>
  <si>
    <r>
      <t xml:space="preserve">VERSIÓN: </t>
    </r>
    <r>
      <rPr>
        <sz val="12"/>
        <rFont val="Arial Narrow"/>
        <family val="2"/>
      </rPr>
      <t>05</t>
    </r>
  </si>
  <si>
    <r>
      <t xml:space="preserve">FECHA: </t>
    </r>
    <r>
      <rPr>
        <sz val="12"/>
        <rFont val="Arial Narrow"/>
        <family val="2"/>
      </rPr>
      <t>30/03/2022</t>
    </r>
  </si>
  <si>
    <r>
      <t xml:space="preserve">PÁGINA: </t>
    </r>
    <r>
      <rPr>
        <sz val="12"/>
        <rFont val="Arial Narrow"/>
        <family val="2"/>
      </rPr>
      <t>1 de 3</t>
    </r>
  </si>
  <si>
    <t xml:space="preserve">4.2.1. ESTABLECIMIENTO DEL CONTEXTO </t>
  </si>
  <si>
    <t xml:space="preserve">PROCESO: </t>
  </si>
  <si>
    <t>Gestión Jurídica</t>
  </si>
  <si>
    <t>FECHA DE ELABORACIÓN O ACTUALIZACIÓN:</t>
  </si>
  <si>
    <t>Diciembre de 2021</t>
  </si>
  <si>
    <t>RESPONSABLE (s) DE ELABORACIÓN O ACTUALIZACIÓN</t>
  </si>
  <si>
    <t>Subdirector Jurídico</t>
  </si>
  <si>
    <t>Factor: Externo/Interno/Proceso</t>
  </si>
  <si>
    <t xml:space="preserve">Variable </t>
  </si>
  <si>
    <t xml:space="preserve">¿Cómo me puede afectar? </t>
  </si>
  <si>
    <t>CARÁCTER: Positivo/negativo</t>
  </si>
  <si>
    <t>Breve análisis</t>
  </si>
  <si>
    <t>Factor Externo</t>
  </si>
  <si>
    <t>Problemas de  seguridad y orden público.</t>
  </si>
  <si>
    <t>NEGATIVO</t>
  </si>
  <si>
    <t>POSITIVO</t>
  </si>
  <si>
    <t xml:space="preserve">Desde el proceso se desarrollan actividades que requieren de trabajo de campo, por parte de los servidores públicos lo cual puede afectar la integridad de los mismos. </t>
  </si>
  <si>
    <t>Factor Interno</t>
  </si>
  <si>
    <t>Alianzas, articulación, ambiente adecuado, negociación con lideres comunales</t>
  </si>
  <si>
    <t>Permitirá un ambiente adecuado para el cumplimiento de los Programas y Proyectos institucionales</t>
  </si>
  <si>
    <t>Intereses diferentes al general</t>
  </si>
  <si>
    <t xml:space="preserve">Favorecimiento a intereses particulares en sometimiento al poder que se ejerce desde lo político. También generaría falta de transparencia,  no permitiendo el cumplimiento de objetivos del ISVIMED. </t>
  </si>
  <si>
    <t>Falta de articulación interinstitucional, para algunos procesos gestionados por la subdirección</t>
  </si>
  <si>
    <t xml:space="preserve">Afecta los resultados en los objetivos del ISVIMED. No permite compartir información y ser asertivos en la toma de decisiones. Afecta el tema de la defensa jurídica en la toma de decisiones. Genera conflicto de competencias entre las entidades vinculadas de orden negativo. Genera mayor tramitología en la entrega de información. No unificación de criterios frente a los servicios prestados.  </t>
  </si>
  <si>
    <t>Cambio de políticas y directrices de orden estrategico y operativo</t>
  </si>
  <si>
    <t xml:space="preserve">Afectación en los indicadores, la continuidad de los procesos y proyectos. Rotación de los contratistas, perdida de información institucional, fuga de conocimiento. </t>
  </si>
  <si>
    <t>Cambio normativo</t>
  </si>
  <si>
    <t xml:space="preserve">Genera inseguridad jurídica y reprocesos, o nuevos procesos, que requiere una estructura de funcionamiento nuevo. </t>
  </si>
  <si>
    <t>Reducción asignación presupuestal por parte del Municipio</t>
  </si>
  <si>
    <t xml:space="preserve">No permite el cumplimiento cabal de los programas y proyectos del ISVIMED. </t>
  </si>
  <si>
    <t>Deficiencias en las estrategias comunicacionales internas.</t>
  </si>
  <si>
    <t xml:space="preserve">Genera desinformación y afecta el ambiente laboral. Conflictos internos. </t>
  </si>
  <si>
    <t>Falta de unidad de criterios jurídicos</t>
  </si>
  <si>
    <t xml:space="preserve">Retrasa los procesos, afecta el trabajo en equipo, inflexibilidad. </t>
  </si>
  <si>
    <t>Falta de capacitación.</t>
  </si>
  <si>
    <t xml:space="preserve">Afecta el adecuado cumplimiento de funciones y obligaciones por parte del funcionario, afectando el cumplimiento de los programas y proyectos del ISVIMED. Afecta el cumplimiento oportuno de las tareas. Limita la innovación dentro del proceso. </t>
  </si>
  <si>
    <t>Carga laboral - trabajo bajo presión</t>
  </si>
  <si>
    <t>Entrega de información no fidedigna, genera la comisión de errores de manera frecuente; afecta la salud del funcionario, estrés, afecta el ambiente laboral.</t>
  </si>
  <si>
    <t>Diferencias en el estilo de liderazgo</t>
  </si>
  <si>
    <t xml:space="preserve">Dificulta el trabajo en equipo enfocado en la consecución de los resultados y en el respeto interpersonal y los procesos de planeación interna. </t>
  </si>
  <si>
    <t>Desarticulación de procesos/flujos de información</t>
  </si>
  <si>
    <t xml:space="preserve">Genera reprocesos, retrasos, resultados negativos, afecta el cumplimiento de metas, afecta el clima laboral, inoportunidad en la entrega de la información. </t>
  </si>
  <si>
    <t>Falta de recursos óptimos para el cumplimiento de las funciones asignadas</t>
  </si>
  <si>
    <t>Afecta el cumplimiento de los programas y proyectos del ISVIMED, lo cual se evidencia en la falta de personal de apoyo a la gestión de los procesos.</t>
  </si>
  <si>
    <t>Falla en el sistema de información.</t>
  </si>
  <si>
    <t xml:space="preserve">No permite la mejora continua de la información recaudada en el día a día del ISVIMED. Dificulta la búsqueda de información y su custodia. </t>
  </si>
  <si>
    <t>Fallas en los sistemas de Información de entidades externas.</t>
  </si>
  <si>
    <t xml:space="preserve">No permite el acceso y la consulta a información necesaria para adelantar las gestiones diarias de los programas y proyectos (VUR, plataforma SAP de Catastro, Consulta Postulantes del Ministerio de Vivienda, etc.) </t>
  </si>
  <si>
    <t>Alta rotación de personal.</t>
  </si>
  <si>
    <t xml:space="preserve">Propicia la pérdida de información y fuga de conocimiento, generando reprocesos, y no cumplimiento oportuno de las funciones asignadas. No cumplimiento de los programas y proyectos del ISVIMED. </t>
  </si>
  <si>
    <t xml:space="preserve">Faltas de competencias </t>
  </si>
  <si>
    <t>Genera reprocesos, retrasos, resultados negativos, afecta el cumplimiento de metas, afecta el clima laboral, inoportunidad en la entrega de la información. Genera riesgo disciplinario, eventual perdida del empleo.</t>
  </si>
  <si>
    <t>CÓDIGO: F-GM-29</t>
  </si>
  <si>
    <r>
      <t xml:space="preserve">VERSIÓN: </t>
    </r>
    <r>
      <rPr>
        <sz val="11"/>
        <color theme="1"/>
        <rFont val="Arial Narrow"/>
        <family val="2"/>
      </rPr>
      <t>05</t>
    </r>
  </si>
  <si>
    <r>
      <t xml:space="preserve">FECHA: </t>
    </r>
    <r>
      <rPr>
        <sz val="11"/>
        <color theme="1"/>
        <rFont val="Arial Narrow"/>
        <family val="2"/>
      </rPr>
      <t>30/03/2021</t>
    </r>
  </si>
  <si>
    <r>
      <t xml:space="preserve">PÁGINA: </t>
    </r>
    <r>
      <rPr>
        <sz val="11"/>
        <color theme="1"/>
        <rFont val="Arial Narrow"/>
        <family val="2"/>
      </rPr>
      <t>3 de 3</t>
    </r>
  </si>
  <si>
    <t>PROCESO:</t>
  </si>
  <si>
    <t>Noviembre de 2025</t>
  </si>
  <si>
    <t>OBJETIVO:</t>
  </si>
  <si>
    <t xml:space="preserve">Apoyar jurídicamente a los diferentes procesos del Instituto, buscando que todas las actuaciones se gesten bajo  la normatividad vigente en Colombia; promoviendo a su vez el mejoramiento continuo en el logro de resultados Institucionales. </t>
  </si>
  <si>
    <t>ALCANCE:</t>
  </si>
  <si>
    <t>Desde el analisis juridico del requerimiento  hasta la finalizacion del respectivo trámite.</t>
  </si>
  <si>
    <t>4.2. IDENTIFICACION DEL RIESGO</t>
  </si>
  <si>
    <t>4.3. EVALUACIÓN DEL RIESGO</t>
  </si>
  <si>
    <t>4.4. TRATAMIENTO DEL RIESGO</t>
  </si>
  <si>
    <t>SEGUIMIENTO  CUARTO TRIMESTRE 2022</t>
  </si>
  <si>
    <t>SEGUIMIENTO  TRIMESTRE 1 DE 2025</t>
  </si>
  <si>
    <t>EVIDENCIA
(Materialización de eventos, aplicación de controles)
(RELACIONAR LOS ENLACES)</t>
  </si>
  <si>
    <t>SEGUIMIENTO  TRIMESTRE 2 DE 2025</t>
  </si>
  <si>
    <t>SEGUIMIENTO TRIMESTRE 3 DE 2025</t>
  </si>
  <si>
    <r>
      <rPr>
        <b/>
        <sz val="11"/>
        <color rgb="FF000000"/>
        <rFont val="Arial Narrow"/>
        <family val="2"/>
      </rPr>
      <t xml:space="preserve">EVIDENCIA
</t>
    </r>
    <r>
      <rPr>
        <b/>
        <sz val="12"/>
        <color rgb="FFFF0000"/>
        <rFont val="Arial Narrow"/>
        <family val="2"/>
      </rPr>
      <t>IMPORTANTE:</t>
    </r>
    <r>
      <rPr>
        <b/>
        <sz val="11"/>
        <color rgb="FF000000"/>
        <rFont val="Arial Narrow"/>
        <family val="2"/>
      </rPr>
      <t xml:space="preserve">- RELACIONAR LOS ENLACES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</si>
  <si>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SEGUIMIENTO TRIMESTRE 4 DE 2025</t>
  </si>
  <si>
    <r>
      <rPr>
        <b/>
        <sz val="11"/>
        <color rgb="FF000000"/>
        <rFont val="Arial Narrow"/>
        <family val="2"/>
      </rPr>
      <t xml:space="preserve">EVIDENCIA
</t>
    </r>
    <r>
      <rPr>
        <b/>
        <sz val="12"/>
        <color rgb="FFFF0000"/>
        <rFont val="Arial Narrow"/>
        <family val="2"/>
      </rPr>
      <t>IMPORTANTE:</t>
    </r>
    <r>
      <rPr>
        <b/>
        <sz val="11"/>
        <color rgb="FF000000"/>
        <rFont val="Arial Narrow"/>
        <family val="2"/>
      </rPr>
      <t xml:space="preserve">- RELACIONAR LOS ENLACES DE LAS EVIDENCIAS SOBRE MATERIALIZACION DE EVENTOS Y SOBRE APLICACIÓN DE CONTROLES
</t>
    </r>
    <r>
      <rPr>
        <b/>
        <sz val="11"/>
        <color rgb="FFFF0000"/>
        <rFont val="Arial Narrow"/>
        <family val="2"/>
      </rPr>
      <t>- LAS EVIDENCIAS SOBRE APLICACIÓN DE CONTROLES SON LAS QUE SE ENCUENTRAN EN LA COLUMNA X - RELACIONARLAS UNA A UNA CON EL ENLACE CORRESPONDIENTE.</t>
    </r>
  </si>
  <si>
    <t xml:space="preserve">Referencia </t>
  </si>
  <si>
    <t>Objetivo</t>
  </si>
  <si>
    <t>Temática / Línea de Acción</t>
  </si>
  <si>
    <t>1. QUE?</t>
  </si>
  <si>
    <t>2. COMO SE REFLEJA?</t>
  </si>
  <si>
    <t>3. POR QUE?
(Evento Potencial Principal)</t>
  </si>
  <si>
    <t>Descripción del Riesgo
(1+2+3)</t>
  </si>
  <si>
    <t>Causa
(Evento Potencial Intermedio)</t>
  </si>
  <si>
    <t>Clasificación del Riesgo</t>
  </si>
  <si>
    <t>EVALUACION DE RIESGO INHERENTE</t>
  </si>
  <si>
    <t>VALORACION DE CONTROLES</t>
  </si>
  <si>
    <t>EVALUACION DEL RIESGO RESIDUAL</t>
  </si>
  <si>
    <t>Tratamiento</t>
  </si>
  <si>
    <t>FORMULAR ACCIONES ESPECIFICAS</t>
  </si>
  <si>
    <t>Probabilidad Inherente</t>
  </si>
  <si>
    <t>%</t>
  </si>
  <si>
    <t>Impacto 
Inherente</t>
  </si>
  <si>
    <t>Zona de Riesgo Inherente</t>
  </si>
  <si>
    <t>No. Control</t>
  </si>
  <si>
    <t>Descripción del Control
(Medidas actuales)</t>
  </si>
  <si>
    <t>Afectación</t>
  </si>
  <si>
    <t>Atributos</t>
  </si>
  <si>
    <t>Probabilidad Residual</t>
  </si>
  <si>
    <t xml:space="preserve">Probabilidad Residual </t>
  </si>
  <si>
    <t>Impacto Residual</t>
  </si>
  <si>
    <t>Probabilidad Residual Final</t>
  </si>
  <si>
    <t>Impacto Residual Final</t>
  </si>
  <si>
    <t>Zona de Riesgo Residual Final</t>
  </si>
  <si>
    <t>VER ACCION #</t>
  </si>
  <si>
    <t>Tipo</t>
  </si>
  <si>
    <t>Implementación</t>
  </si>
  <si>
    <t>Calificación</t>
  </si>
  <si>
    <t>Documentación</t>
  </si>
  <si>
    <t>Frecuencia</t>
  </si>
  <si>
    <t>Evidencia</t>
  </si>
  <si>
    <t>Nombre de la evidencia</t>
  </si>
  <si>
    <t>GJ11</t>
  </si>
  <si>
    <t>beneficiar 1500 unidades prediales con la titulación de los lotes fiscales en el sitio donde se encuentran, durante el cuatrienio 2024-2027</t>
  </si>
  <si>
    <t>Titulación</t>
  </si>
  <si>
    <t xml:space="preserve"> Posibilidad de afectación reputacional</t>
  </si>
  <si>
    <t>Por mal desempeño institucional relacionado con el incumplimiento de metas relacionadas con el Plan de Desarrollo Municipal a cargo del Instituto. 
por manifestación de inconformidad de parte de usuarios por los tiempos de espera para corregir eventuales inconsistencias relacionadas con la titulación de bienes, las cuales se pueden evidenciar a través de PQRSD u otros canales de atención.</t>
  </si>
  <si>
    <t>debido a la Identificación técnica y jurídica errónea de los lotes a ceder.
debido a la verificación incompleta de los usuarios que serían potenciales beneficiarios de la cesión.</t>
  </si>
  <si>
    <t>Posibilidad de afectación reputacional reflejada en mal desempeño institucional relacionado con el incumplimiento de metas relacionadas con el Plan de Desarrollo Municipal a cargo del Instituto, así como por manifestación de inconformidad de parte de usuarios por los tiempos de espera para corregir eventuales inconsistencias relacionadas con la titulación de bienes, las cuales se pueden evidenciar a través de PQRSD u otros canales de atención. Lo anterior, debido a la Identificación técnica y jurídica errónea de los lotes a ceder, así como por la verificación incompleta de los usuarios que serían potenciales beneficiarios de la cesión.</t>
  </si>
  <si>
    <t>No aplica</t>
  </si>
  <si>
    <t>Riesgo Operativo</t>
  </si>
  <si>
    <t>Media</t>
  </si>
  <si>
    <t>Moderado</t>
  </si>
  <si>
    <t>La identificación técnica y jurídica errónea de los lotes a ceder se realiza a través de derechos de petición por parte de los cesionarios afectados con la cesión errónea del lote. En este caso se procede a realizar un nuevo estudio para verificar si efectivamente ocurrió el error o cual fue la causa de mismo tanto técnica como jurídicamente.
Documentado en: P-GJ-03_PROCEDIMIENTO_PARA_SANEAMIENTO_DE_CESION_A_TITULO_GRATUITO_DE_BIEN_FISCAL</t>
  </si>
  <si>
    <t>Correctivo</t>
  </si>
  <si>
    <t>Manual</t>
  </si>
  <si>
    <t>Documentado</t>
  </si>
  <si>
    <t>Aleatoria</t>
  </si>
  <si>
    <t>Con Registro</t>
  </si>
  <si>
    <t>Resolución de modificación, de aclaración o revocatoria</t>
  </si>
  <si>
    <t>Reducir (mitigar)</t>
  </si>
  <si>
    <t xml:space="preserve">Identificación de Riesgos (El riesgo continua vigente de acuerdo al contexto?):Tanto el riesgo principal como el evento potencial  intermedio siguen vigentes.
Materialización de Evento Potencial Principal: No se ha evidenciado materialización del riesgo.
Materialización de Evento Potencial Intermedio: No se ha evidenciado materialización de eventos potenciales intermedios durante el cuarto trimestre de la vigencia.
Diseño, Efectividad de Controles: Estan bien diseñados y son efectivos.   
Estado de acciones derivadas del seguimiento a riesgos:
En este cuarto trimestre se documento la acionn correctiva #97,  producto de la materializacion del evento potencial intermedio #1 ocurrido en el primer trimestre. A la fecha se han surtido estas actividades: 
Establecer estudios previos que garanticen la idoneidad de la persona que apoyará el tema en la entidad. cumplido
Realizar la contratación de la persona requerida. cumplido
Realizar inducción y entrenamiento en las actividades específicas de la línea de acción. cumplido.                                                                                  se adjunta como  evidencias : actos administrativos de aclaración- modificación y revocatoria </t>
  </si>
  <si>
    <t>Identificación de Riesgos Tanto riesgo como los eventos potenciales intemedios  continuan vigentes de acuerdo al contexto interno y externo.
Materialización de Evento Potencial Principal: No se ha evidenciado materialización del riesgo.
Materialización de Eventos Potenciales Intermedios (Causas): No se ha evidenciado materialización del riesgo
Diseño, Efectividad de Controles: Estan bien diseñados y son efectivos.
Acciones derivadas de materialización de eventos / fortalecimiento de controles: Para el primer trimestre, no se materializo el riesgo y fueron efectivos los controles existentes, teniendo en cuenta el acompañamiento realizado por parte del líder de la linea de acción en los equipos primarios. Se aportan como evidencias :  
Actas y registro de asistencia correspondiente a los Equipos Primarios Titulación  del mes de enero, febrero y marzo de 2025.</t>
  </si>
  <si>
    <t>https://isvimedgovco-my.sharepoint.com/shared?id=%2Fsites%2F5Juridica%2D11%2EEquipoprimariojuridica%2FDocumentos%20compartidos%2FEVIDENCIA%20MATRIZ%20DE%20RIESGOS%2FTITULACI%C3%93N&amp;listurl=https%3A%2F%2Fisvimedgovco%2Esharepoint%2Ecom%2Fsites%2F5Juridica%2D11%2EEquipoprimariojuridica%2FDocumentos%20compartidos&amp;login_hint=leidy%2Erengifo%40isvimed%2Egov%2Eco&amp;source=waffle</t>
  </si>
  <si>
    <t>Identificación de Riesgos Tanto riesgo como los eventos potenciales intemedios  continuan vigentes de acuerdo al contexto interno y externo.
Materialización de Evento Potencial Principal: No se ha evidenciado materialización del riesgo.
Materialización de Eventos Potenciales Intermedios (Causas): No se ha evidenciado materialización del riesgo
Diseño, Efectividad de Controles: Estan bien diseñados y son efectivos.
Acciones derivadas de materialización de eventos / fortalecimiento de controles: Para el primer trimestre, no se materializo el riesgo y fueron efectivos los controles existentes, teniendo en cuenta el acompañamiento realizado por parte del líder de la linea de acción en los equipos primarios. Se aportan como evidencias :  
Actas y registro de asistencia correspondiente a los Equipos Primarios Titulación  del mes de abril, mayo y junio de 2025.</t>
  </si>
  <si>
    <t>https://isvimedgovco.sharepoint.com/:f:/s/5Juridica-18.Titulacion/EqoQAzErgJpFnvO4C9eWOAQBMsy2usgBrSBpR3D59mhJJQ?e=lgZhbf</t>
  </si>
  <si>
    <t>El riesgo y sus causas continuan vigentes de acuerdo al contexto? Para el tercer trimestre del año 2025 tanto el riesgo como los eventos potenciales intermedios continuan vigentes de acuerdo con el contexto interno y externo institucional.
Se materializó el Riesgo?  No se ha evidenciado materialización del riesgo para este  tercer trimestre del año 2025.
Se materializaron las causas? No se ha evidenciado materialización del riesgo para este tercer trimestre del año 2025
Los Controles están bien  diseñados, se aplican conforme al diseño  y son efectivos? (Ver controles en la columna P / Concluir frente a cada control)
*La identificacion tecnica y juridica de los lotes a ceder se esta llevando a cabo con los estudios de titulos y visitas de campo, los cuales han sido efectivos y bien diseñados como control.
*El plan anual de adquisiciones ha contemplado el personal necesario y se han contratado los perfiles requeridos, por lo cual ha sido efectivos estos dos controles.(1-2)
*los formatos y demas documentos que hacen parte del proceso se encuentran en el sistema de gestion de la calidad y se diligencian en debida forma en la ejecucion del programa. por lo cual ha sido efectivos estos dos controles (3-4).
*frente al control 5 con los estudios tecnicos y juridicos al evidenciar incositencias catastrales se radican los oficios respectivos ante la entidad.
Que acciones propones o se están llevando a cabo para gestionar los riesgos y las causas que se materializaron?  N/A
Que acciones propones o se están llevando a cabo para fortalecer los controles? (Revisa también si se establecieron acciones en la columna AJ )
Actas y registro de asistencia correspondiente a los Equipos Primarios Titulación  del mes de julio, Agosto y septiembre de 2025.</t>
  </si>
  <si>
    <t xml:space="preserve">https://isvimedgovco.sharepoint.com/:f:/s/5Juridica-18.Titulacion/EqoQAzErgJpFnvO4C9eWOAQBMsy2usgBrSBpR3D59mhJJQ?e=lgZhbf
en la carpeta teams juridica/ titulación se encuentran las actas de equipos primarios como accion de control. </t>
  </si>
  <si>
    <t xml:space="preserve">
El riesgo y sus causas continuan vigentes de acuerdo al contexto? para el cuarto trimestre del año 2025 tanto el riesgo como los eventos potenciales intermedios continuan vigentes de acuerdo con el contexto interno y externo institucional.
Se materializó el Riesgo?No se ha evidenciado materializacion del riesgo para este cuarto trimestre del año 2025.
Se materializaron las causas? No se ha evidenciado materialiación para este cuarto trimestre del año 2025. 
Los Controles están bien  diseñados, se aplican conforme al diseño  y son efectivos? (Ver controles en la columna P / Concluir frente a cada control)
*la identificacion tecnica y juridica de los lotes a ceeder se esta llevando a cabo con los estudios de titulos y visitas de campo, los cuales han sido efectivos y bien diseñados como control.
*El plan anual de adquisiciones a contemplado el personal necesario y se ha contratado los perfiles requeridos, por lo cual han sido efectivos estos dos controles (1-2)
*los formatos y demas documentos que hacen parte del proceso se encuentran en el sitema de gestion de la calidad y se diligencian en debida forma en la ejecucion del programa, por lo cual han sid efectivos estos dos controles (3-4).
*Frente al control 5 con los estudios tecnicos y juridicos al evidenciar inconsistencias catastrales se radican los oficios respectivos ante la entidad.
Que acciones propones o se están llevando a cabo para gestionar los riesgos y las causas que se materializaron? (Si no aplica colocar NA)
N/A
Que acciones propones o se están llevando a cabo para fortalecer los controles? En caso de que tengas acciones por ejecutar en la columna AJ también concluir frente a su estado):
Actas y registro de asistencia correspondiente a los equipos primarios titulación del mes de octubre, noviembre y diciembre de 2025.</t>
  </si>
  <si>
    <t xml:space="preserve">
1. Insuficiente contratación de personal de apoyo necesario para el programa.
</t>
  </si>
  <si>
    <t>De acuerdo a las metas establecidas en el Plan de Desarrollo, el líder de la línea de Titulación identifica las necesidades del personal a contratar, y las socializa en equipo primario de la Subdirección Jurídica para aprobación. Posteriormente se gestiona su inclusión en el Plan Anual de Adquisiciones</t>
  </si>
  <si>
    <t>Preventivo</t>
  </si>
  <si>
    <t>Sin Documentar</t>
  </si>
  <si>
    <t>Plan Anual de Adquisiciones
Contratos de prestación de servicios profesionales y de apoyo a la gestión.</t>
  </si>
  <si>
    <t>2. Falta de idoneidad del personal (identificación técnica y jurídica, visitas de campo y recolección de documentos, validación de requisitos y cruces, emplazamiento y gestión del acto administrativo).</t>
  </si>
  <si>
    <t>2. El profesional líder de la línea de titulación establece los perfiles de cargo del personal que se requiere para la prestación de servicios profesionales y de apoyo a la gestión, en los estudios previos durante la etapa de planeación contractual. El Subdirector Jurídico, verifica en el Estudio Previo respectivo, que la idoneidad y experiencia requerida sea coherente con las obligaciones contractuales a desarrollar, y procede a firmarlo en consecuencia.
Documentado en: Manual de Contratación.</t>
  </si>
  <si>
    <t>Estudio previos de cada contratación
Minuta del Contrato</t>
  </si>
  <si>
    <t>3. Presentación de documentación o información insuficiente o inconsistente por parte de los usuarios.</t>
  </si>
  <si>
    <r>
      <t xml:space="preserve">Los auxiliares de campo conforme a lista de chequeo en donde se relacionan los documentos que se deben aportar al expediente, hacen diligenciar la declaración juramentada de ocupación del lote. 
</t>
    </r>
    <r>
      <rPr>
        <sz val="11"/>
        <rFont val="Arial Narrow"/>
        <family val="2"/>
      </rPr>
      <t>El equipo de la línea de acción verifica en el VUR (Ventanilla Única de Registro), que los ocupantes no cuenten con otra propiedad. Así mismo verifica en SAP (Base catastral) la información técnica del lote (área, estrato, avalúo, ocupantes cargados, entre otras). Se verifica en MAPGIS la información correspondiente al Plan de Ordenamiento Territorial. A través del convenio con el Ministerio de Vivienda se solicita la realización de cruces para verificar si los ocupantes cuentan con subsidios asignados.</t>
    </r>
    <r>
      <rPr>
        <sz val="11"/>
        <color indexed="8"/>
        <rFont val="Arial Narrow"/>
        <family val="2"/>
      </rPr>
      <t xml:space="preserve">
Documentado en: INSTRUCTIVO DE CESIÓN A TITULO GRATUITO DE BIENES FISCALES</t>
    </r>
  </si>
  <si>
    <t>Continua</t>
  </si>
  <si>
    <t xml:space="preserve">Declaración juramentada de ocupación de lote diligenciada.
Reporte POT Acuerdo 48 2014. Alcaldía de Medellín - Departamento Administrativo de Planeación.
 Estudios de títulos y anexos.
consulta de cruces
</t>
  </si>
  <si>
    <t>4. Aplicación errónea de estrategias de intervención con los ocupantes de los lotes por parte del personal de campo.</t>
  </si>
  <si>
    <t>La guía para visitas de campo, socialización y recolección de documentos del proceso de titulación, brinda herramientas, recomendaciones antes, durante y después de la visita frente a aspectos que deben de tener encuentra los colaboradores que desarrollan dicha actividad.
El abogado responsable del edicto emplazatorio recibirá los expedientes efectivos recopilados por los auxiliares en campo verificando el cumplimiento de los requisitos.
Documentado en: F-GJ-155, Guía para visitas de campo titulación.</t>
  </si>
  <si>
    <t>Expediente con los documentos relacionados en la lista de chequeo para cesión de título gratuito de bien fiscal.</t>
  </si>
  <si>
    <t>5.Errores en cargues catastrales, registrales y/o en otras fuentes de consulta formal.</t>
  </si>
  <si>
    <t>El equipo de titulación una vez identifica errores en cargues catastrales, registrales y/o en otras fuentes de consulta formal, a través de los estudios técnicos y jurídicos, evidencia y los reporta a la entidad correspondiente.</t>
  </si>
  <si>
    <t>Detectivo</t>
  </si>
  <si>
    <t>Oficio Remisorio</t>
  </si>
  <si>
    <t>6. tiempos de espera del registro de las resoluciones por parte de la oficina de registro de instrumentos públicos correspondiente.</t>
  </si>
  <si>
    <t>No existe control por cuanto es una causal externa.</t>
  </si>
  <si>
    <t>N/A</t>
  </si>
  <si>
    <t/>
  </si>
  <si>
    <t>GJ12</t>
  </si>
  <si>
    <t>Lograr que el 100% de los procesos realizados cumplan todas la actuaciones correspondientes dentro del debido proceso disciplinario y sancionatorio.</t>
  </si>
  <si>
    <t>Proceso Disciplinario
Proceso Administrativo Sancionatorio</t>
  </si>
  <si>
    <t>Posibilidad de afectación económica y reputacional del Instituto</t>
  </si>
  <si>
    <t>reflejada en la imposibilidad de establecer la responsabilidad disciplinaria a los funcionarios / contratistas involucrados en el incumplimiento de los deberes funcionales / obligaciones contractuales (emitir el fallo) y aplicar la sanción correspondiente.
por hallazgos disciplinarios y penales por parte de los entes de control.
Por posible impunidad frente a los sujetos investigados</t>
  </si>
  <si>
    <t>debido a que el servidor público encargado del proceso disciplinario administrativo o sancionatorio, retarde u omita un acto propio de su cargo, o para ejecutar uno contrario a sus deberes oficiales, para el beneficio particular o de un tercero.</t>
  </si>
  <si>
    <t>Posibilidad de afectación económica y reputacional del Instituto reflejada en la imposibilidad de establecer la responsabilidad disciplinaria a los funcionarios / contratistas involucrados en el incumplimiento de los deberes funcionales / obligaciones contractuales para aplicar la sanción correspondiente,  lo cual puede llevar a hallazgos disciplinarios y penales por parte de los entes de control, y posible impunidad frente a los sujetos investigados.
Lo anterior, debido a que el servidor público encargado del proceso disciplinario administrativo o sancionatorio, retarde u omita un acto propio de su cargo, o para ejecutar uno contrario a sus deberes oficiales, para el beneficio particular o de un tercero.</t>
  </si>
  <si>
    <t>1. No existe verificación del contenido de los diferentes autos generados por parte de otra(s) persona(s). (segregación de funciones).</t>
  </si>
  <si>
    <t>Riesgo de Corrupción</t>
  </si>
  <si>
    <t>Baja</t>
  </si>
  <si>
    <t>Catastrófico</t>
  </si>
  <si>
    <t>Extremo</t>
  </si>
  <si>
    <t>La revisión del contenido de los diferentes autos generados en el proceso disciplinario administrativo o sancionatorio es revisado por diferentes funcionarios de la siguiente manera: el abogado contratista es quien lleva a cabo todo lo sustancial, una vez tiene el auto y demás actuaciones elaboradas, son revisadas por el profesional líder del proceso quien podrá realizar observaciones o en caso de encontrarlo ajustado se pasará para la revisión y firma por parte del subdirector jurídico.
Documentado en: I-GJ-04, INSTRUCTIVO PROCESO DISCIPLINARIO INTERNO.
I-GJ-07, INSTRUCTIVO DE IMPOSICION DE SANCIONES MULTAS Y DECLARATORIA DE INCUMPLIMIENTO DE CONTRATOS Y CONVENIOS.</t>
  </si>
  <si>
    <t>Autos generados con firmas de revisión y aprobación</t>
  </si>
  <si>
    <t xml:space="preserve">
</t>
  </si>
  <si>
    <t>Identificación de Riesgos: aunque durante el cuarto trimestre del año 2022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El seguimiento sigue siendo el mismo, la unica novedad es que sigue en marcha el proceso de la creanción de la plataforma RITA , dicho seguimiento esta acargo del abogado Carlos Taborda nombrado como oficial de la transparencia mediante Resolución. Control 1: Respecto al control de la segregación de funciones, como se ha venido reiterendo en los anteriores seguimientos, se informa que la oficina de control interno disciplinario si cuenta con la segregación de funciones, toda vez,  que esta conformada por la subdirectora jurídica,  una profesional Universitaria y un contratista,  en donde cada una de las actuaciones es revisada de la siguiente manera: el contratista es quien lleva a cabo todo lo sustancial, una vez tiene el auto y demás actuaciones elaboradas, son revisadas por la profesional universitaria quien podrá realizar observaciones o en caso de encontrarlo ajustado se pasará para la revisión y firma por parte de la subdirectora jurídica. Nuevamente se solicita por favor incluir la segregación de funciones en la matriz de riesgo. Control 2: Este control sigue siendo el mismo a los seguimientos pasados, el plan estratégico del Instituto se estructuraron varios planes con el fin de dar cumplimiento a la planeación institucional entre los que se encuentra el plan anticorrupción y atención al ciudadano, el cual consiste en Implementar acciones y estrategias anticorrupción, anti trámites, de atención al ciudadano y de rendición de cuentas que permitan garantizar la transparencia, el buen gobierno y la eficiencia administrativa, en el marco de la normatividad aplicable vigente.  Control 3: A la fecha se está llevando a cabo todo lo pertinente respecto a la implementación de la Red Interistitucional de transparencia y Anticorrupción -RITA en el Instituto, dicho seguimiento esta acargo del abogado Carlos Taborda nombrado como oficial de la transparencia mediante Resolución.
Estado de acciones derivadas del seguimiento a riesgos: De acuerdo con la entrada en vigencia del Código general disciplinario ley 1952 de 2019, se siguien estableciendo mesas de trabajo pues aun faltan algunos ajustes respecto a los nuevo cambios como lo es la conformación de la doble conformidad , cabe mencionar que las etapas de instrucción y juzgamiento en el instituto eran sustanciadas por la subdirección jurídica. Sin embargo, en atención a la nueva ley, en mesa de trabajo, se estableció que la subdirección poblacional, en cabeza de un profesional especializado sustanciará la etapa de instrucción, la etapa de juzgamiento será desarrollada por la subdirección jurídica en cabeza de la subdirectora jurídica, un profesional universitario y un contratista y la segunda instancia estará a cargo por la Dirección por un asesor.</t>
  </si>
  <si>
    <t>Identificación de Riesgos: Para el primer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primer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</si>
  <si>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https://isvimedgovco-my.sharepoint.com/shared?id=%2Fsites%2F5Juridica%2D11%2EEquipoprimariojuridica%2FDocumentos%20compartidos%2FEVIDENCIA%20MATRIZ%20DE%20RIESGOS%2FDISCIPLINARIO%20Y%20SANCIONATORIO&amp;listurl=https%3A%2F%2Fisvimedgovco%2Esharepoint%2Ecom%2Fsites%2F5Juridica%2D11%2EEquipoprimariojuridica%2FDocumentos%20compartidos&amp;login_hint=leidy%2Erengifo%40isvimed%2Egov%2Eco&amp;source=waffle</t>
  </si>
  <si>
    <t>Identificación de Riesgos: Para el segundo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segundo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</si>
  <si>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Identificación de Riesgos: Para el tercer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tercer trimestre no se materializaron.
Diseño, Efectividad de Controles:                                                                                                                                                                                                                                                      Control 1: Respecto al control de la segregación de funciones, se informa  que continua siendo efectivo para el proceso sancionatorio contractual y los procesos disciplinarios.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</si>
  <si>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Evidencia de aplicación de controles:
Autos generados con firmas de revisión y aprobación: https://isvimedgovco.sharepoint.com/:b:/s/5Juridica-16.Sancionatorios/EWUp8h5DGmhEtV39C_XCauEBTCw92xmqGXdso-jrzGpT4A?e=xEDbnm
Registro de actividades de promoción de valores, evaluación de la interiorización de valores del código de integridad (caja de herramientas de la función pública): El área de gestión humana es quien establece esas actividades 
Actas de estudio de la denuncia, oficio remisorio a la autoridad competente, control de denuncias, respuesta al denunciante: No se han recepcionado denuncias.
Reporte de riesgo o posibles hechos de corrupción: No se han recepcionado denuncias.</t>
  </si>
  <si>
    <t>Identificación de Riesgos: Para el cuarto trimestre del año 2025 tanto el riesgo como los eventos potenciales intermedios continuan vigentes de acuerdo con el contexto interno y externo institucional.
Materialización de Evento Potencial Principal: El evento potencial principal no se materializó el período evaluado.
Materialización de Eventos Potenciales Intermedios (Causas): Los eventos potenciales intermedios durante el cuarto trimestre no se materializaron.
Diseño, Efectividad de Controles:                                                                                                                                                                                                                                                      Control 1: Respecto al control de la segregación de funciones, se informa  que continua siendo efectivo para el proceso sancionatorio contractual y los procesos disciplinarios. A la fecha no se tiene procesos aperturados.
Control 2: El área de Gestión Humana en el marco de la Política de Integridad, establece actividades tendientes a fortalecer los valores establecidos en el código de integridad del Instituto.
Control 3: Se informa que a la fecha no se ha recepcionado denuncias.                                                                                                                                                                                         Control 4: A la fecha no se han recepcionado denuncias. 
Acciones derivadas de materialización de eventos / fortalecimiento de controles: Con corte de este seguimiento no existen acciones derivadas de materialización del riego o los eventos potenciales intermedios.</t>
  </si>
  <si>
    <t>No hay evidencias, toda vez, que no se encuetran procesos en curso, ni se recepcionaron denuncias.</t>
  </si>
  <si>
    <t>2. Falta de ética en el personal.</t>
  </si>
  <si>
    <t>La entidad en cada vigencia planifica actividades orientadas a promover e interiorizar los valores del código de integridad tanto en funcionarios como en contratistas.
El lider de Talento Humano verifica la realizarción de estas actividades y evalua la eficacia de las mismas.</t>
  </si>
  <si>
    <t>Registros de actividades de promocion de valores
Evaluación de la interiorización de valores del código de integridad (caja de herramientas dela función pública)</t>
  </si>
  <si>
    <t>3. Ausencia de mecanismo para que funcionarios, contratistas o funcionarios puedan denunciar de manera anónima irregularidades frente al proceso disciplinario o sancionatorio</t>
  </si>
  <si>
    <t>La entidad cuenta con dos canales para la recepción de denuncias por posibles hechos o riesgos de corrupción, a través de la pagina web y el corrreo soytransparente@isvimed.gov.co. A través de estos canales el denunciante tiene la opción de interponer la denuncia a nombre propio o de manera anónima.
El oficial de transparencia recible la denuncia, coordina el respectivo estudio y si el del caso, realiza la remisión de la misma ante las autoridades competentes.
El oficial de transparencia realiza seguimiento al estado de trámite de cada denuncia y cuando sea posible proporciona respuesta al denunciante.
Documentado en: P-GE-10, PROCEDIMIENTO PARA EL TRAMITE DE DENUNCIAS.</t>
  </si>
  <si>
    <t>Acta de estudio de la Denuncia
Oficio remisorio a la autoridad competente
control de denuncias RITA.
Respuesta al denunciante.</t>
  </si>
  <si>
    <t>En caso de que el riesgo se materialice se realiza la respectiva denuncias ante las autoridades competentes, la cual podrá realizarse de manera directa o mediante el marco del RITA a través del Oficial de Transparencia.
Documentado en: P-GE-10, PROCEDIMIENTO PARA EL TRAMITE DE DENUNCIAS.</t>
  </si>
  <si>
    <t>Reportes de Riesgos o posibles hechos de corrupción.</t>
  </si>
  <si>
    <t>GJ13</t>
  </si>
  <si>
    <t>Lograr que el 100% de los procesos realizados cumplan todas la actuaciones correspondientes dentro del debido proceso disciplinario en cada vigencia.
Lograr el 100% de los procesos sean adelantados dentro de los términos de ley sin que opere la extinción de la acción disciplinaria durante todas las vigencias.</t>
  </si>
  <si>
    <t>Proceso Disciplinario</t>
  </si>
  <si>
    <t>Afectación económica y reputacional del Instituto</t>
  </si>
  <si>
    <t>reflejada en la imposibilidad de establecer la responsabilidad a los funcionarios implicados en faltas disciplinarias (emitir el fallo) y aplicar la sanción correspondiente (Detrimento Patrimonial)
por hallazgos por parte de los entes de control frente a la gestión del proceso disciplinario en el Instituto.
Por posible impunidad frente a los sujetos disciplinables</t>
  </si>
  <si>
    <t>debido al vencimiento del término legal establecido para adelantar las acciones disciplinarias.</t>
  </si>
  <si>
    <t>Posibilidad de afectación económica y reputacional del Instituto, reflejada en la imposibilidad de establecer la responsabilidad a los funcionarios implicados en faltas disciplinarias (emitir el fallo) y aplicar la sanción correspondiente (Detrimento Patrimonial), lo cual l puede conllevar a hallazgos por parte de los entes de control frente a la gestión del proceso disciplinario en el Instituto y posible impunidad frente a los sujetos disciplinables. Lo anterior, debido al vencimiento del término legal establecido para adelantar las acciones disciplinarias.</t>
  </si>
  <si>
    <t>1. La Oficina jurídica no inicia el respectivo procedimiento disciplinario (indagación preliminar o auto de apertura de investigación disciplinaria).</t>
  </si>
  <si>
    <t>Riesgo de Cumplimiento</t>
  </si>
  <si>
    <t>El profesional líder de la línea de Disciplinarios verifica la fecha de presentación de queja o denuncia frente al término establecidos en las normas y procedimientos, para lo cual se utiliza el archivo de control de procesos disciplinarios.</t>
  </si>
  <si>
    <t>archivo de control de procesos disciplinarios</t>
  </si>
  <si>
    <t>Capacitar al personal frente al deber de denunciar los hechos disciplinario por quien tenga conocimiento del mismo.
Evaluar la posibilidad de gestionar canales que permitan que los funcionarios puedan interponer de manera anónima denuncias sobre posibles actos de disciplinables (línea de ética o línea de denuncia). Coordinar con la Subdirección de Planeación, Subdirección Jurídica y TIC.</t>
  </si>
  <si>
    <t>Identificación de Riesgos: aunque durante el cuarto trimestre del año 2022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los controles definidos fueron efectivos durante el cuarto trimestre de 2022. 
Estado de acciones derivadas del seguimiento a riesgos:  el seguimiento sigue siendo al mismo establecido en el tercer trimestre, asi : De acuerdo con la entrada en vigencia del codigo general disciplinario ley 1952 de 2019, se adelanto el tramite pertinente con el area de calidad documental del instituto con el fin de modificar los formatos resgistrados para el proceso disciplinario respectos a los cambios de la nueva ley, asi mismo se solicito la eliminación de aquellos que ya no eran necesarios en atención a los nuevos liniamientos. ya se iniciaron las capacitaciones por subdirección respecto a los cambios releventes de la Ley 1952 de 2019. ya se viene adelantando la estructuración con el nombramiento del oficial de transparencia mediante resolución la cual ya fue notificada a la secretaria de transparencia, sin embargo, se aclara que dicha acción corresponde a la subdirección juridica  mas no al proceso disciplinario. se siguien estableciendo mesas de trabajo pues aun faltan algunos ajustes respecto a los nuevo cambios como lo es la conformación de la doble conformidad , cabe mencionar que las etapas de instrucción y juzgamiento en el instituto eran sustanciadas por la subdirección jurídica. Sin embargo, en atención a la nueva ley, en mesa de trabajo, se estableció que la subdirección poblacional, en cabeza de un profesional especializado sustanciará la etapa de instrucción, la etapa de juzgamiento será desarrollada por la subdirección jurídica en cabeza de la subdirectora jurídica, un profesional universitario y un contratista y la segunda instancia estará a cargo por la Dirección por un asesor.</t>
  </si>
  <si>
    <t xml:space="preserve">Identificación de Riesgos : Aunque durante el primer trimestre del año 2025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Los controles 1 y 2 hacen referencia a la utilización del archivo de control de los procesos disciplinarios en los que el profesional encargado puede realizar el respectivo seguimiento en cuanto a la fecha de recepción de la queja o denuncia y por ende la prescripción de la acción. para este periodo tampoco se recepcionaron quejas o denuncias, es importante mencionar que a la fecha no se han presentado casos de prescripción por lo que da cuenta de la efectividad del control.
Acciones derivadas de materialización de eventos / fortalecimiento de controles:  Con corte de este seguimiento no existen acciones derivadas de materialización del riego o los eventos potenciales intermedios.
</t>
  </si>
  <si>
    <t xml:space="preserve">Identificación de Riesgos : Aunque durante el segundo trimestre del año 2025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Los controles 1 y 2 hacen referencia a la utilización del archivo de control de los procesos disciplinarios en los que el profesional encargado puede realizar el respectivo seguimiento en cuanto a la fecha de recepción de la queja  y por ende la prescripción de la acción. para este periodo tampoco se recepcionaron quejas o denuncias, es importante mencionar que a la fecha no se han presentado casos de prescripción por lo que da cuenta de la efectividad del control.
Acciones derivadas de materialización de eventos / fortalecimiento de controles:  Con corte de este seguimiento no existen acciones derivadas de materialización del riego o los eventos potenciales intermedios.
</t>
  </si>
  <si>
    <t>https://isvimedgovco.sharepoint.com/:x:/s/5Juridica-10.Defensajudicial/Eb7jhofNzh5LlpF6Qajd7k4B6uWyAXd6-o0wEu6BuDlSCA?e=LcIhhV</t>
  </si>
  <si>
    <t>Identificación de Riesgos : Aunque durante el tercer trimestre del año 2025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Los controles 1 y 2 hacen referencia a la utilización del archivo de control de los procesos disciplinarios en los que el profesional encargado puede realizar el respectivo seguimiento en cuanto a la fecha de recepción de la queja  y por ende la prescripción de la acción. para este periodo se recepcionaron 5 quejas, 4 de ellos se dio traslado al profesional Jaison Alvarado encargado de llevar a cabo la parte de instrucción del proceso disciplinario y 1 termino con auto inhibitorio. Es importante mencionar que a la fecha no se han presentado casos de prescripción por lo que da cuenta de la efectividad del control.
Acciones derivadas de materialización de eventos / fortalecimiento de controles:  Con corte de este seguimiento no existen acciones derivadas de materialización del riego o los eventos potenciales intermedios.</t>
  </si>
  <si>
    <t>Archivo de control de procesos disciplinarios
https://isvimedgovco.sharepoint.com/:x:/s/5Juridica-10.Defensajudicial/Eb7jhofNzh5LlpF6Qajd7k4B6uWyAXd6-o0wEu6BuDlSCA?e=gRJycn</t>
  </si>
  <si>
    <t>Identificación de Riesgos : Aunque durante el cuarto trimestre del año 2025 se identificó que el riesgo continúa vigente de acuerdo con el contexto interno y externo institucional, este no se materializó debido a los controles implementados. 
Materialización de Evento Potencial Principal: El evento potencial no se materializó.
Materialización de Eventos Potenciales Intermedios (Causas): Respecto a los eventos potenciales intermedios se concluye que, durante el cuarto trimestre del 2025, estos no se materializaron.
Diseño, Efectividad de Controles:  Los controles 1 y 2 hacen referencia a la utilización del archivo de control de los procesos disciplinarios en los que el profesional encargado puede realizar el respectivo seguimiento en cuanto a la fecha de recepción de la queja  y por ende la prescripción de la acción. para este periodo no se recepcionaron quejas o informes de posibles proceso disciplinarios . Es importante mencionar que a la fecha no se han presentado casos de prescripción por lo que da cuenta de la efectividad del control.
Acciones derivadas de materialización de eventos / fortalecimiento de controles:  Con corte de este seguimiento no existen acciones derivadas de materialización del riego o los eventos potenciales intermedios.</t>
  </si>
  <si>
    <t>Evidencia del archivo de control de los procesos disciplinarios
https://isvimedgovco.sharepoint.com/:x:/s/5Juridica-10.Defensajudicial/IQC-44aHzc4eS5aRekGo3e5OAerlsgF3evqNMBLugbg5Ugg?e=589UBP</t>
  </si>
  <si>
    <t>2. No existe control sobre las fechas límite de caducidad  y prescripción.
(5 años desde la falta disciplinable para el primero y  5 años desde el auto de apertura para el segundo).</t>
  </si>
  <si>
    <t>El profesional líder de la línea de Disciplinarios verifica que las actuaciones dentro de los procesos estén dentro del término de los límites de caducidad y prescripción, para lo cual se utiliza el archivo de control de procesos disciplinarios.</t>
  </si>
  <si>
    <t>3. No se reporta a la oficina jurídica el hecho disciplinario por quien tenga conocimiento del mismo.</t>
  </si>
  <si>
    <t>No existe el control</t>
  </si>
  <si>
    <t>GJ14</t>
  </si>
  <si>
    <t>Lograr que el 100% de los procesos realizados cumplan todas la actuaciones correspondientes dentro del debido proceso sancionatorio y sin que prescriban los amparos correspondientes, dutante todas las vigencias..</t>
  </si>
  <si>
    <t>Proceso Administrativo Sancionatorio</t>
  </si>
  <si>
    <t>reflejada en la imposibilidad de la recuperación de los recursos, los amparos y las indemnizaciones a las que haya lugar, por incumplimiento contractual de contratistas y asociados.
por hallazgos por parte de los entes de control frente a la gestión del proceso administrativo sancionatorio en el Instituto.</t>
  </si>
  <si>
    <t>debido al Incumplimiento del debido proceso administrativo sancionatorio según los lineamientos establecidos en el art. 86 de la ley 1474 de 2011</t>
  </si>
  <si>
    <t>Posibilidad de afectación económica y reputacional del Instituto, reflejada en la imposibilidad de la recuperación de los recursos, los amparos y las indemnizaciones a las que haya lugar, por incumplimiento contractual de contratistas y asociados, así como por hallazgos por parte de los entes de control frente a la gestión del proceso administrativo sancionatorio en el Instituto.
Lo anterior, debido al Incumplimiento del debido proceso administrativo sancionatorio según los lineamientos establecidos en el art. 86 de la ley 1474 de 2011</t>
  </si>
  <si>
    <t>1. El supervisor no informa oportunamente el incumplimiento de obligaciones contractuales.</t>
  </si>
  <si>
    <t>1. El instructivo de imposición de sanciones, multas y declaratoria de incumplimiento de contratos / convenios, incluye la obligatoriedad de informar oportunamente a la Dirección, a través de un memorando con informe anexo, sobre los posibles incumplimientos en los que está incurriendo un contratista y/o asociado.
Documentado en: Procedimiento imposición de sanciones, multas y declaratoria de incumplimientos de contratos, P-GJ-05</t>
  </si>
  <si>
    <t>Memorando con informe anexo sobre posibles incumplimientos por parte de contratista y/o asociado</t>
  </si>
  <si>
    <t>Identificación de Riesgos: durante el cuarto trimestre del año 2022 se identificó que el riesgo continúa vigente de acuerdo con el contexto interno y externo institucional.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los controles definidos fueron efectivos durante el tercer trimestre de 2022. 
Estado de acciones derivadas del seguimiento a riesgos: el seguimiento sigue siendo el mismo del tercer trimestre, asi :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t>
  </si>
  <si>
    <t xml:space="preserve">Identificación de Riesgos: Durante el primer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Control 1: se solicita nuevamente por favor actualizar el documento toda vez que ya no es instructivo sino procedimiento el cual se identifica en SIFI con el codigo P-GJ-05 PROCEDIMIENTO PARA LA IMPOSICIÓN DE SANCIONES, MULTAS Y DECLARATORIA DE INCUMPLIMIENTO DE CONTRATOS/CONVENIOS, asi mismo se informa que el control ha sido efectivo.
Control 2: Profesional lider de la línea de procesos sancionatorio verificara que las actuaciones dentro de los proceso estén dentro del término de los límites de caducidad y prescripción, para la cual se utiliza el archivo de control del proceso sancionatorio.
Acciones derivadas de materialización de eventos / fortalecimiento de controles: Con corte de este seguimiento no existen acciones derivadas de materialización del riego o los eventos potenciales intermedios.
</t>
  </si>
  <si>
    <t>Identificación de Riesgos: Durante el segundo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Control 1: se solicita nuevamente por favor actualizar el documento toda vez que ya no es instructivo sino procedimiento el cual se identifica en SIFI con el codigo P-GJ-05 PROCEDIMIENTO PARA LA IMPOSICIÓN DE SANCIONES, MULTAS Y DECLARATORIA DE INCUMPLIMIENTO DE CONTRATOS/CONVENIOS, asi mismo se informa que el control ha sido efectivo.
Control 2: Profesional lider de la línea de procesos sancionatorio verificara que las actuaciones dentro de los proceso estén dentro del término de los límites de caducidad y prescripción, para la cual se utiliza el archivo de control del proceso sancionatorio.
Acciones derivadas de materialización de eventos / fortalecimiento de controles: Con corte de este seguimiento no existen acciones derivadas de materialización del riego o los eventos potenciales intermedios.</t>
  </si>
  <si>
    <t>https://isvimedgovco.sharepoint.com/:x:/s/5Juridica-16.Sancionatorios/Efrs8hneJihKiB6KdiRe224BcgRrRgXO6cv32DNgmV9uXw?e=tynfgm</t>
  </si>
  <si>
    <t>Identificación de Riesgos: Durante el tercer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Control 1: se solicita nuevamente por favor actualizar el documento toda vez que ya no es instructivo sino procedimiento el cual se identifica en SIFI con el codigo P-GJ-05 PROCEDIMIENTO PARA LA IMPOSICIÓN DE SANCIONES, MULTAS Y DECLARATORIA DE INCUMPLIMIENTO DE CONTRATOS/CONVENIOS, asi mismo se informa que el control ha sido efectivo.
Control 2: Profesional lider de la línea de procesos sancionatorio verificara que las actuaciones dentro de los proceso estén dentro del término de los límites de caducidad y prescripción, para la cual se utiliza el archivo de control del proceso sancionatorio.
Acciones derivadas de materialización de eventos / fortalecimiento de controles: Con corte de este seguimiento no existen acciones derivadas de materialización del riego o los eventos potenciales intermedios.</t>
  </si>
  <si>
    <t>Memorando con informe anexo sobre posibles incumplimientos por parte de contratistas y/o asociado:
https://isvimedgovco.sharepoint.com/:b:/s/5Juridica-16.Sancionatorios/EfbaXlUYOZZDmQpgA6MX-TkBeW1OYMYUoQXGnacyAr6Qpg?e=3UYCif
Archivo de control del proceso sancionatorio:
https://isvimedgovco.sharepoint.com/:x:/s/5Juridica-16.Sancionatorios/Efrs8hneJihKiB6KdiRe224BcgRrRgXO6cv32DNgmV9uXw?e=r8HyTp</t>
  </si>
  <si>
    <t>Identificación de Riesgos: Durante el cuarto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cuarto trimestre del 2025, estos no se materializaron. 
Diseño, Efectividad de Controles:
Control 1:  se informa que el control ha sido efectivo.
Control 2: Profesional lider de la línea de procesos sancionatorio verificara que las actuaciones dentro de los proceso estén dentro del término de los límites de caducidad y prescripción, para la cual se utiliza el archivo de control del proceso sancionatorio.
Acciones derivadas de materialización de eventos / fortalecimiento de controles: Con corte de este seguimiento no existen acciones derivadas de materialización del riego o los eventos potenciales intermedios.</t>
  </si>
  <si>
    <t>Evidencia de la matriz de control 
https://isvimedgovco.sharepoint.com/:x:/s/5Juridica-16.Sancionatorios/IQD67PIZ3iYoSogeinYkXttuAXIEa0YFzunL99gzYJlfbl8?e=knjwMs</t>
  </si>
  <si>
    <t>2. No se realizan cada una de las etapas del debido proceso en cumplimiento de la ley 1474. Art. 86 por parte de la Subdirección Jurídica, por falta de Control sobre el cumplimiento de términos del proceso sancionatorio.</t>
  </si>
  <si>
    <t>El profesional lider de la línea de procesos sancionatorio verifica que las actuaciones dentro de los procesos estén dentro del término de los límites de caducidad y prescripción, para la cual se utiliza el archivo de control del proceso sancionatorio.</t>
  </si>
  <si>
    <t>archivo de control del proceso sancionatorio.</t>
  </si>
  <si>
    <t>GJ27</t>
  </si>
  <si>
    <t>Posibilidad de efecto dañoso sobre recursos públicos</t>
  </si>
  <si>
    <t>por perdida de recursos relacionados con la caducidad de la acción sancionatoria</t>
  </si>
  <si>
    <t>debido a la no realización de la obligación de impulsar  el proceso sancionatorio contractual para hacer efectiva la clausula penal, las pólizas u otro perjucio.</t>
  </si>
  <si>
    <t>Posibilidad de efecto dañoso sobre recursos públicos por perdida de recursos relacionados con la caducidad de la acción sancionatoria, debido a la omisión en la obligación de impulsar  proceso sancionatorio contractual para hacer efectiva la clausula penal, las pólizas u otro perjucio.</t>
  </si>
  <si>
    <t>1. Se omite el inicio del proceso administrativo sancionatorio o de cualquier actuación derivada dentro del mismo por parte de la Subdirección Jurídica.</t>
  </si>
  <si>
    <t>Riesgo Fiscal</t>
  </si>
  <si>
    <t>Mayor</t>
  </si>
  <si>
    <t>1.1</t>
  </si>
  <si>
    <t>El profesionaL universitario de la Subdirección Jurídica identifica los procesos a ser iniciados, mediante la revisión de las actas del Comité de contratación remitidas en donde se recomendia el inicio del proceso sancionatorio.</t>
  </si>
  <si>
    <t>Acta del Comité de Contratatición remitidas al proceso sancionatorio</t>
  </si>
  <si>
    <t>Identificación de Riesgos: Durante el primer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Control 1.1: Se informa que el control sigue siendo efectivo, toda vez, que es el insumo por medio del cual se inicia el proceso sancionatorio.
Control 1,2: El control sigue siendo efectivo, en tanto que se da cumplimiento a cada una de las actuaciones correspondientes al proceso sancionatorio establecidas en el articulo 86 de la Ley 1474 de 2011 y la matriz de control respecto a la prescripción de la acción.
Control 2: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 
Control 3: Es importante mencionar que el control sigue siendo efectivo, toda vez, que no se ha materializado el riesgo y por ende no se han iniciado posibles faltas disciplinarias frente estos hechos.
Acciones derivadas de materialización de eventos / fortalecimiento de controles: Con corte de este seguimiento no existen acciones derivadas de materialización del riego o los eventos potenciales intermedios.</t>
  </si>
  <si>
    <t>Identificación de Riesgos: Durante el segundo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Control 1.1: Se informa que el control sigue siendo efectivo, toda vez, que es el insumo por medio del cual se inicia el proceso sancionatorio.
Control 1,2: El control sigue siendo efectivo, en tanto que se da cumplimiento a cada una de las actuaciones correspondientes al proceso sancionatorio establecidas en el articulo 86 de la Ley 1474 de 2011 y la matriz de control respecto a la prescripción de la acción.
Control 2: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 
Control 3: Es importante mencionar que el control sigue siendo efectivo, toda vez, que no se ha materializado el riesgo y por ende no se han iniciado posibles faltas disciplinarias frente estos hechos.
Para este trimestre se inicio sancionatorio contractual, el cual se encuentra en curso donde los terminos establecidos por la Ley.
Acciones derivadas de materialización de eventos / fortalecimiento de controles: Con corte de este seguimiento no existen acciones derivadas de materialización del riego o los eventos potenciales intermedios.</t>
  </si>
  <si>
    <t>https://isvimedgovco.sharepoint.com/:x:/s/5Juridica-16.Sancionatorios/Efrs8hneJihKiB6KdiRe224BcgRrRgXO6cv32DNgmV9uXw?e=9Se3PW
https://isvimedgovco.sharepoint.com/:b:/s/5Juridica-16.Sancionatorios/Ec3etORtx7lIjjJNITqBP-0B46VZkILa2_bv6xqExmCVtA?e=LY3v4T
https://isvimedgovco.sharepoint.com/:b:/s/5Juridica-16.Sancionatorios/EfbaXlUYOZZDmQpgA6MX-TkBeW1OYMYUoQXGnacyAr6Qpg?e=j258Yx</t>
  </si>
  <si>
    <t>Identificación de Riesgos: Durante el tercer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Control 1.1: Se informa que el control sigue siendo efectivo, toda vez, que es el insumo por medio del cual se inicia el proceso sancionatorio.
Control 1,2: El control sigue siendo efectivo, en tanto que se da cumplimiento a cada una de las actuaciones correspondientes al proceso sancionatorio establecidas en el articulo 86 de la Ley 1474 de 2011 y la matriz de control respecto a la prescripción de la acción.
Control 2: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 
Control 3: Es importante mencionar que el control sigue siendo efectivo, toda vez, que no se ha materializado el riesgo y por ende no se han iniciado posibles faltas disciplinarias frente estos hechos.
Para este trimestre el proceso sancionatorio contractual que estaba en curso ya culmino con el cierre sin sanción, se desarrollo en cumplimiento a los terminos establecidos por la Ley.
Acciones derivadas de materialización de eventos / fortalecimiento de controles: Con corte de este seguimiento no existen acciones derivadas de materialización del riego o los eventos potenciales intermedios.</t>
  </si>
  <si>
    <t>Acta del comité de contratación remitidas al proceso sancionatorio: ​
https://isvimedgovco.sharepoint.com/:b:/s/5Juridica-16.Sancionatorios/EfbaXlUYOZZDmQpgA6MX-TkBeW1OYMYUoQXGnacyAr6Qpg?e=3UYCif
Matriz de control de procesos sancionatorios. expediente de cada proceso sancionatorio con la evidencia de las actuaciones: ​
https://isvimedgovco.sharepoint.com/:x:/s/5Juridica-16.Sancionatorios/Efrs8hneJihKiB6KdiRe224BcgRrRgXO6cv32DNgmV9uXw?e=x2lfqA
Expediente de cada proceso sancionatorio con la evidencia de las actuaciones, oficio de reporte del incumplimiento por parte del supervisor/profesional universitario: No se ha materializado el riesgo por ende no se han iniciado posibles faltas disciplinarias  frente estos hechos</t>
  </si>
  <si>
    <t>Identificación de Riesgos: Durante el cuarto trimestre del año 2025 se identificó que el riesgo continúa vigente de acuerdo con el contexto interno y externo institucional. 
Materialización de Evento Potencial Principal: El evento potencial no se materializó.
Materialización de Eventos Potenciales Intermedios (Causas): Respecto a los eventos potenciales intermedios se concluye que, durante el cuarto trimestre del 2025, estos no se materializaron. 
Diseño, Efectividad de Controles:
Control 1.1: Se informa que el control sigue siendo efectivo, toda vez, que es el insumo por medio del cual se inicia el proceso sancionatorio, a la fecha no hay procesos en curso.
Control 1,2: El control sigue siendo efectivo, en tanto que se da cumplimiento a cada una de las actuaciones correspondientes al proceso sancionatorio establecidas en el articulo 86 de la Ley 1474 de 2011 y la matriz de control respecto a la prescripción de la acción.
Control 2: Para la acción específica de verificar el manual de supervisión, se encuentra que este incluye dentro de las funciones del supervisor, el numera "10) Informar a la entidad estatal cuando se presente incumplimiento contractual; así como entregar los soportes necesarios para que la entidad estatal desarrolle las actividades correspondientes". De esta manera, se da cumplimiento a la acción propuesta. 
Control 3: Es importante mencionar que el control sigue siendo efectivo, toda vez, que no se ha materializado el riesgo y por ende no se han iniciado posibles faltas disciplinarias frente estos hechos.
Acciones derivadas de materialización de eventos / fortalecimiento de controles: Con corte de este seguimiento no existen acciones derivadas de materialización del riego o los eventos potenciales intermedios.</t>
  </si>
  <si>
    <t>Para este trimestre no se encuetran procesos sancionatorios en curso, sin embargo se adjunta cuadro de seguimiento como evidencia de la matriz de control. 
https://isvimedgovco.sharepoint.com/:x:/s/5Juridica-16.Sancionatorios/IQD67PIZ3iYoSogeinYkXttuAXIEa0YFzunL99gzYJlfbl8?e=LncXIP</t>
  </si>
  <si>
    <t>1.2</t>
  </si>
  <si>
    <t>El profesional universitario de la Subdirección Jurídica, verifica el cumplimiento de todas las actuaciones dentro del proceso administrativo sancionatorio de acuerdo a los establecido en el contrato, para lo cual utiliza la matriz de control de procesos sancionatorios.</t>
  </si>
  <si>
    <t>Matriz de control de procesos sancionatorios.
Expediente de cada proceso sancionatorio con la evidencia de las actuaciones.</t>
  </si>
  <si>
    <t>2. Imposibilidad de hacer efectivos los amparos, en el caso de que se hayan solicitado dentro del contrato.
2.1.  El supervisor del contrato que presenta incumplimiento, no informa a tiempo teniendo en cuenta las vigencias de los amparos contractuales.</t>
  </si>
  <si>
    <t>La entidad cuenta con un Manual de Supervisión e Interventoría, en donde se establece la obligación por parte de los supervisores de informar sobre los presuntos incumplimiento contractuales. Le corresponde a cada supervisor acatar dichos lineamientos e informarlo en el respectivo informes de supervisión y al Comité de Contratación de la enitdad, quien será el encargado de recomendar el inicio del proceso sancionatorio.</t>
  </si>
  <si>
    <t xml:space="preserve">Informe de Supervisión
Acta del Comité de Contratatición remitidas al proceso sancionatorio
</t>
  </si>
  <si>
    <t>Realizar campaña comunicacional recordando a los supervisores el cumplimiento del manual de supervisión  de la entidad en especial el de informar oprtunamente sobre los incumplimientos contractuales, teniendo en cuenta las vigencias de los amparos en el caso de que hayan sido solicitados.</t>
  </si>
  <si>
    <t>En el caso de que se materialice el riesgo, el profesional universitario de la Subdirección Jurídica agota todas las actuaciones permitidas por la ley con el fin de recuperar el perjuicio económico presentado.
Asi mismo, analiza la pertinencia de iniciar el procedimiento disciplinario ya se a para el supervisor y/o para el prfesional universitario de la Subdirección Jurídica a cargo del proceso.</t>
  </si>
  <si>
    <t xml:space="preserve">Expediente de cada proceso sancionatorio con la evidencia de las actuaciones.
Oficio de reporte del incumplimiento por parte del supervisor / profesional universitario.
</t>
  </si>
  <si>
    <t>GJ15</t>
  </si>
  <si>
    <t>Lograr la transferencia real de dominio de los inmuebles que hicieron parte de los proyectos inmobiliarios promovidos por CORVIDE (ya liquidada) de acuerdo a las metas de cada vigencia.</t>
  </si>
  <si>
    <t>Saneamiento Corvide</t>
  </si>
  <si>
    <t xml:space="preserve"> Posiblidad de afectación reputacional</t>
  </si>
  <si>
    <t>reflejada en fallos en contra del Instituto por cuenta de tutelas, desacatos y demandas.</t>
  </si>
  <si>
    <r>
      <t xml:space="preserve">debido a </t>
    </r>
    <r>
      <rPr>
        <sz val="11"/>
        <color rgb="FFFF0000"/>
        <rFont val="Arial Narrow"/>
        <family val="2"/>
      </rPr>
      <t>que no se realice la transferencia del inmueble</t>
    </r>
    <r>
      <rPr>
        <sz val="11"/>
        <color indexed="8"/>
        <rFont val="Arial Narrow"/>
        <family val="2"/>
      </rPr>
      <t xml:space="preserve"> a los adjudicatarios de aquellos bienes que pertenecían a CORVIDE</t>
    </r>
  </si>
  <si>
    <t>Posibilidad de afectación reputacional reflejada en fallos en contra del Instituto por cuenta de tutelas, desacatos y demandas, debido a que no se realice la transferencia del inmueble a los adjudicatarios de aquellos bienes que pertenecían a CORVIDE</t>
  </si>
  <si>
    <t>1. Limitaciones económicas por parte de los usuarios para adelantar los trámites notariales requeridos.</t>
  </si>
  <si>
    <t>mayor</t>
  </si>
  <si>
    <t>Establecer y mantener contacto con los usuarios para determinar el estado de avance de trámites notariales</t>
  </si>
  <si>
    <t>Observación en SIFI cuando se establece contacto o se recibe documentación nueva del caso, en el expediente de cada usuario.</t>
  </si>
  <si>
    <t>Identificacion  de riesgo ( el riesgo  continua vigente  de acuerdo al contexto?        el riesgo y el evento potencial continúan vigentes para este trimestre
Materialización de Evento Potencial Principal:
No se materializó el evento potencial en este trimestre
materialización de evento potencial intermedio: No se materializaron los 4 eventos potenciales intermedios para este trimestre
diseño, efectividad de controles:
los controles están diseñados adecuadamente y se aplicaran según el caso
estado de acciones derivadas del seguimiento a riesgos:
No se ha materializado la acción  aunque la causa derivada  del riesgo persiste  .
Observación: No se materializó el riesgo para este trimestre, pero se debe tener en cuenta que el riesgo en el programa de SANEAMIENTO CORVIDE  es ineherente al proceso, teniendo en cuenta la complejidad en cada uno de los casos en ocasion  al tiempo transcurrido del evento y las actividades a subsanar que dependen muchas veces de los mismos usuarios como pago de impuestos y sucesiones para  ser subsanados definitivamente</t>
  </si>
  <si>
    <t>Identificación de Riesgos (El evento potencial principal e intermedios continuan vigentes de acuerdo al contexto?): Tanto el riesgo principal como el evento potencial intermedio siguen vigentes en el primer trimestre de 2025.
Materialización de Evento Potencial Principal: El evento potencial principal no se materializó.
Materialización de Evento Potencial Intermedio: El evento potencial intermedio no se materializó en este primer trimestre de 2025 (por causa de acción de tutela).
Diseño, Efectividad de Controles: Los controles están diseñados adecuadamente y se aplican según el caso.
Estado de acciones derivadas del seguimiento a riesgos: Desde la línea de acción de saneamiento CORVIDE, no hay acciones abiertas</t>
  </si>
  <si>
    <t>https://isvimedgovco-my.sharepoint.com/shared?id=%2Fsites%2F5Juridica%2D11%2EEquipoprimariojuridica%2FDocumentos%20compartidos%2FEVIDENCIA%20MATRIZ%20DE%20RIESGOS%2FESCRITURACI%C3%93N&amp;listurl=https%3A%2F%2Fisvimedgovco%2Esharepoint%2Ecom%2Fsites%2F5Juridica%2D11%2EEquipoprimariojuridica%2FDocumentos%20compartidos&amp;login_hint=leidy%2Erengifo%40isvimed%2Egov%2Eco&amp;source=waffle</t>
  </si>
  <si>
    <t>Identificación de Riesgos (El riesgo y sus causas continuan vigentes de acuerdo al contexto?): Durante el segundo trimestre de 2025, persisten tanto el riesgo principal como el evento potencial intermedio.
Materialización de Evento Potencial Principal: El evento potencial principal no presentó materialización en el periodo evaluado.
Materialización de Eventos Potenciales Intermedios (Causas): En el segundo trimestre, no se presentó la materialización de los eventos potenciales intermedios.
                                                                                                                                                                                                                                                                                                                   Diseño, Efectividad de Controles: Los controles están adecuadamente diseñados y se aplican conforme a lo previsto en cada caso. No obstante, durante el segundo trimestre de 2025 no se proyectaron notificaciones por aviso para su publicación en la página web institucional, ni se expidieron resoluciones de transferencia de bien fiscal.
Acciones derivadas de materialización de eventos / fortalecimiento de controles:  Desde la línea de acción de saneamiento CORVIDE, no hay acciones abiertas</t>
  </si>
  <si>
    <t>Subdireccion Juridica- Saneamiento-Corvide : https://app.powerbi.com/view?r=eyJrIjoiMmI1NWE0MmQtYTY2ZC00NjMwLTk1ODQtZjExN2VhMTcwNzkwIiwidCI6IjEyNjRjNjY1LTk3ZWYtNGNlZS05NzJkLTM3NDAwYTI2MmM3YSJ9</t>
  </si>
  <si>
    <t xml:space="preserve">Identificación de Riesgos : Durante el tercer trimestre de 2025, persisten tanto el riesgo principal continua vigente como el evento potencial intermedio.
Materialización de Evento Potencial Principal: El evento potencial principal no presentó materialización en el periodo evaluado.
Materialización de Eventos Potenciales Intermedios (Causas): En el tercer trimestre, no se presentó la materialización de los eventos potenciales intermedios.
                                                                                                                                                                                                                                                                                                                   Diseño, Efectividad de Controles: Los controles están adecuadamente diseñados y se aplican conforme a lo previsto en cada caso. No obstante, durante el tercer trimestre de 2025 no se proyectaron notificaciones por aviso para su publicación en la página web institucional, ni se expidieron resoluciones de transferencia de Saneamieento Corvide.                                                                  
                                                                                                                                                                                                            Acciones derivadas de materialización de eventos / fortalecimiento de controles:  Desde la línea de acción de Saneamiento CORVIDE, no hay acciones abiertas.
</t>
  </si>
  <si>
    <t xml:space="preserve">El riesgo y sus causas continuan vigentes de acuerdo al contexto? : Durante el cuarto trimestre de 2025, el riesgo y sus causas continúan vigentes, toda vez que aún no se ha realizado la totalidad de las transferencias del inmueble a los adjudicatarios de los bienes que pertenecían a CORVIDE, FOVIMED . Esta situación configura la materialización parcial del riesgo toda vez que si  se logro la transferencia de un inmueble mediante la Resolución Nro. 003531 del 26 de noviembre de 2025,lo que representa un avance en la mitigación del riesgo.
Se materializó el Riesgo?  Sí  Durante el cuarto trimestre de 2025. El riesgo se materializa parcialmente en los casos en los que no ha sido posible realizar la transferencia del inmueble a los adjudicatarios de los bienes provenientes de CORVIDE, de acuerdo con lo previsto en el Evento Potencial Principal
Se materializaron las causas? Sí, para  el cuarto trimestre de 2025 , varias de las causas permanecen materializadas, así:
-Limitaciones económicas de los usuarios y asignacion de recursos : Se mantienen y continúan afectando el avance de los trámites notariales.
-Imposibilidad de contactar al adjudicatario inicial: Persiste en varios casos, retrasando el proceso de notificación y transferencia.
-Sucesiones pendientes: Continúan existiendo situaciones en las que los herederos deben adelantar procesos sucesorales para poder avanzar.
-Demoras con entidades externas: Permanecen constantes los tiempos prolongados para obtener respuestas de entidades como la Oficina de Registro de Instrumentos Públicos, inspecciones de policía, archivo municipal y otras.
Los Controles están bien  diseñados, se aplican conforme al diseño  y son efectivos? : Los controles están adecuadamente diseñados y se aplican conforme a lo previsto en cada caso. No obstante, durante el cuarto trimestre de 2025 no se proyectaron notificaciones por aviso para su publicación en la página web institucional.                                                                                           
Que acciones propones o se están llevando a cabo para gestionar los riesgos y las causas que se materializaron? Durante el cuarto trimestre de 2025, se implemento la accion correctiva 119 , para mitigar los riesgos:                                                                                                                                                                                                                                                                             --Designación de un profesional para realizar cruce y depuración integral de la base de datos CORVIDE.
Consolidación de registros únicos por hogar/proyecto y cálculo de recursos financieros para cubrir gastos notariales y de escrituración.
Gestión ante ISVIMED para asignación de recursos financieros específicos.
Realización de visitas y recopilación de información para dar continuidad a los trámites.
Transferencia lograda: Resolución N.º 003531 del 26/11/2025 como evidencia de avance.
(Estas acciones están en proceso según el plan de acción del documento de acción correctiva).
Que acciones propones o se están llevando a cabo para fortalecer los controles? En caso de que tengas acciones por ejecutar en la columna AJ también concluir frente a su estado): para el cuarto trimestre de 2025 ,  no hay acciones registradas en la columna AJ, por lo que se recomienda incluir estas propuestas:                                                                                                                                        Implementar un sistema de seguimiento digital para el estado de trámites notariales y sucesiones.
Generar convenios con notarías para agilizar procesos y reducir costos.
Diseñar protocolos de contacto con entidades externas para minimizar demoras.
</t>
  </si>
  <si>
    <t>https://isvimedgovco-my.sharepoint.com/:w:/r/personal/edy_orrego_isvimed_gov_co/_layouts/15/Doc.aspx?sourcedoc=%7B601E697C-0496-49A2-8413-8CCEEB0F1AA6%7D&amp;file=ACCION_CORRECTIVA_119%20(1).doc&amp;action=default&amp;mobileredirect=true                                                                                                                                https://isvimedgovco-my.sharepoint.com/:b:/g/personal/edy_orrego_isvimed_gov_co/IQD-q760swOGT5wVkherHmokASzpp_ApPXT0_N4PY8FtT44?e=kr1BMJ</t>
  </si>
  <si>
    <t>2. Imposibilidad de contactar el adjudicatario inicial (al que CORVIDE le adjudicó).</t>
  </si>
  <si>
    <t>El abogado asignado en el proceso realiza la notificación por aviso en los casos en que no ha sido posible ubicar al adjudicatario para notificar la resolución de transferencia del bien fiscal.
En el caso de no identificar al adjudicatario, se haría la transferencia del bien fiscal a la persona que acredite el derecho sobre el mismo por posesión o por compraventa.</t>
  </si>
  <si>
    <t xml:space="preserve">Notificaciones por aviso publicadas en pagina web del Instituto.
Resolución de transferencia del bien fiscal.
</t>
  </si>
  <si>
    <t>3. Sucesiones que se deben llevar a cabo por parte de los herederos para agilizar el proceso de transferencia.</t>
  </si>
  <si>
    <t>No se pueden aplicar medidas toda vez que una entidad pública no puede realizar procesos privados como lo es una sucesión.</t>
  </si>
  <si>
    <t>4. Demoras en los trámites con entidades externas (respuestas a derechos de petición, registro de instrumentos públicos, trámites con inspecciones de policía, acceso al archivo municipal, entre otros).</t>
  </si>
  <si>
    <t xml:space="preserve">No existe el control, toda vez que la entidad no tiene injerencia en los trámites con entidades externas.
</t>
  </si>
  <si>
    <t>GJ16</t>
  </si>
  <si>
    <t>Lograr un 80% de sentencias favorales ejecutoriadas en cada vigencia</t>
  </si>
  <si>
    <t>Defensa Judicial</t>
  </si>
  <si>
    <t>afectación económica y reputacional del Instituto</t>
  </si>
  <si>
    <t xml:space="preserve">por desembolsos que deba realizar la entidad por concepto de sentencias judiciales.
por la creación de precedentes judiciales en contravía de los intereses de la entidad.
</t>
  </si>
  <si>
    <t>debido a la existencia de tres (3) ó más sentencias en contra de la entidad ejecutoriadas en cada semestre.</t>
  </si>
  <si>
    <t>Posibilidad de afectación económica y reputacional del Instituto por desembolsos que deba realizar la entidad por concepto de sentencias judiciales, así como por la creación de precedentes judiciales en contravía de los intereses de la entidad. Lo anterior, debido a la existencia de tres (3) ó más sentencias en contra de la entidad ejecutoriadas en cada semestre.</t>
  </si>
  <si>
    <t xml:space="preserve">1. Errores en la orientación brindada por quien presta los servicios de defensa judicial. </t>
  </si>
  <si>
    <t xml:space="preserve">El Comité de Conciliación verifica las condiciones técnicas del operador Judicial establecidas en los estudios previos, lo cual queda consignado en el acta del comité respectiva. </t>
  </si>
  <si>
    <t>Actas de comités de conciliación.</t>
  </si>
  <si>
    <t>Identificación de Riesgos (El riesgo continua vigente de acuerdo al contexto?): En el cuarto trimestre de la presente anualidad, se identifica que el riesgo continua vigente, de conformidad con el contexto interno y el contexto externo institucional.
Materialización de Evento Potencial Principal: a la fecha no ha sido materializado.
Materialización de Evento Potencial Intermedio: respecto a los eventos potenciales intermedios se concluye que, durante el  cuarto trimestre del 2022, estos no se materializaron.
Diseño, Efectividad de Controles: a la fecha se encuentran igual a los planteados y ajustados en el tercer trimestre
Estado de acciones derivadas del seguimiento a riesgos:A la fecha se ha venido requiriendo la información a cada uno de los responsables, sin que se haya materializado el riesgo como tal</t>
  </si>
  <si>
    <t xml:space="preserve">Identificación de Riesgos (El riesgo y sus causas continuan vigentes de acuerdo al contexto?): para el primer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072 de 2025 y 139 de 2025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Para el 1° trimestre del año 2025, se indica que el riesgo no se ha materializado, 
Acciones derivadas de materialización de eventos / fortalecimiento de controles: Para el primer trimestre del año 2025, no se han planteado acciones.
</t>
  </si>
  <si>
    <t>"C:\Users\Leidy.Rengifo\Documents\JURIDICA\JURIDICA 2\Comité de Conciliación"</t>
  </si>
  <si>
    <t xml:space="preserve">Identificación de Riesgos (El riesgo y sus causas continuan vigentes de acuerdo al contexto?): para el segundo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072 de 2025 y 139 de 2025
Materialización de Evento Potencial Principal: el evento potencial no se materializó.
Materialización de Eventos Potenciales Intermedios (Causas): respecto a los eventos potenciales intermedios se concluye que, durante el segundo trimestre del 2025, estos no se materializaron.
Diseño, Efectividad de Controles: Para el 2° trimestre del año 2025, se indica que el riesgo no se ha materializado, 
Acciones derivadas de materialización de eventos / fortalecimiento de controles: Para el segundo trimestre del año 2025, no se han planteado acciones.
</t>
  </si>
  <si>
    <t>Identificación de Riesgos (El riesgo y sus causas continuan vigentes de acuerdo al contexto?): para el tercer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359 de 2025 y 460 de 2025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Para el 3° trimestre del año 2025, se indica que el riesgo no se ha materializado, 
Acciones derivadas de materialización de eventos / fortalecimiento de controles: Para el tercer trimestre del año 2025, no se han planteado acciones.</t>
  </si>
  <si>
    <t>El riesgo y sus causas continuan vigentes de acuerdo al contexto? (Ver Columnas F y H): Durante el último trimestre del año 2025, se identifico que el riesgo y sus causas continuan vigentes de acuerdo con el contexto interno y externo de la entidad, indicando que este riesgo no se materializó debido a los controles implementados. Como apoyo a la línea de acción de defensa judicial se encuentran vigentes dos contratos por prestación de servicios con numeros 359 de 2025 y 460 de 2025.
Se materializó el Riesgo?  (Evento Potencial Principal. Columna F): No se materializo
Se materializaron las causas? (Eventos Potenciales Intermedios. Columna H): No se materializaron las causas para el último semestre.
Los Controles están bien  diseñados, se aplican conforme al diseño  y son efectivos? (Ver controles en la columna P / Concluir frente a cada control) los controles adoptados han sido bien diseñados y fueron efectivos para el periodo 2025, prueba de ello es la no materialización del riesgo.
Que acciones propones o se están llevando a cabo para gestionar los riesgos y las causas que se materializaron? (Si no aplica colocar NA) N/A
Que acciones propones o se están llevando a cabo para fortalecer los controles? En caso de que tengas acciones por ejecutar en la columna AJ también concluir frente a su estado): Para el cuarto trimestre del año 2025, no se plantean acciones.</t>
  </si>
  <si>
    <t>El profesional especializado del área de contratación realiza seguimiento a la adecuada designación de la supervisión de acuerdo al instructivo para designación de supervisiones.
Documento: I-GJ-18 - INSTRUCTIVO DESIGNACIÓN DE SUPERVISIÓN</t>
  </si>
  <si>
    <t>Memorando de designación de la supervisión.
Memorando de análisis de designación que aplica cuando la persona  no cumple.</t>
  </si>
  <si>
    <t>2. Entrega de información errónea o incompleta por parte del responsable del proceso a representar.</t>
  </si>
  <si>
    <t>2.</t>
  </si>
  <si>
    <t>El Operador Judicial verifica los requerimientos realizados por la rama judicial a través del correo electrónico notificaciones@isvimed.gov.co, e identifica el área que debe suministrar la información para proceder con el requerimiento de la información al área respectiva. Para  los requrimientos realizados a los funcionarios y colaboradores se indica la fecha de vencimiento en la cual deben remitir la información.</t>
  </si>
  <si>
    <t>correos ingresados al correo de notificaciones
Correos electrónicos de requerimientos de información</t>
  </si>
  <si>
    <t>3. No se gestiona el daño antijurídico</t>
  </si>
  <si>
    <t xml:space="preserve">3. </t>
  </si>
  <si>
    <t>Como función del Comité de Conciliación se tiene la de formular y ejecutar políticas de prenvención del daño antijurídico. En este sentido se deben identificar las causas generadoras del aquellas sentencias ejecutoriadas en contra de la entidad en la vigencia inmediatamente anterior, las cuales sirven como insumo para estructurar el plan de acción de la política.
El profesional especializado lider de defensa judicial realiza seguimiento al plan de acción de la política de prevención del daño antijurídico en los términos establecidos en el mismo y concluye frente a la disminución de las causas que generaron las sentencias.</t>
  </si>
  <si>
    <t>Política de Prevención del Daño Antijurídico
plan de accón de la política y evidencias de ejecución</t>
  </si>
  <si>
    <t>NA</t>
  </si>
  <si>
    <t>En caso de materizalización del riesgo, iniciar procesos sancionatorios en contra del operador jurídico así como el análisis de las posibles acciones de repetición contra los funcionarios que ejercen la supervisión. 
Control documentado en:  I-GJ-07, Instructivo de imposición de sanciones, multas y declaratoria de incumplimiento de contratos y convenios,  y en acuerdo 01 del Comité de Conciliación (acción de repetición).</t>
  </si>
  <si>
    <t>Expediente de proceso sancionatorio
Expediente acciones de repetición</t>
  </si>
  <si>
    <t>GJ28</t>
  </si>
  <si>
    <t>Posibilidad de efecto dañoso sobre los recursos públicos</t>
  </si>
  <si>
    <t>por saldos o recursos a favor no cobrados (Detrimento Patrimonial)</t>
  </si>
  <si>
    <t>debido a la falta de seguimiento de las sentencias a favor de la entidad.</t>
  </si>
  <si>
    <t>Posibilidad de efecto dañoso sobre los recursos públicos por saldos o recursos a favor no cobrados, debido a la falta de seguimiento de las sentencias a favor de la entidad.</t>
  </si>
  <si>
    <t>Falta de apoyo jurídico para revisar el estado de la totalidad de los procesos</t>
  </si>
  <si>
    <t>Alto</t>
  </si>
  <si>
    <t>El profesional especializado presenta la necesidad de contratación del apoyo jurídica para que sea incluido en el Plan Anual de Adquisiciones. Una vez aprobado se incluye en presupuesto de la entidad de cada vigencia y se realiza la contratación de conformidad con lo establecido en el manual de contratación de la entidad.
El profesional encargado del PAA, verifica el cumplimiento del mismo en los términos establecidos.</t>
  </si>
  <si>
    <t>Probabilidad</t>
  </si>
  <si>
    <t>Seguimiento del Plan Anual de Adquisiciones.
Soportes de contratación del apoyo jurídico</t>
  </si>
  <si>
    <t>Muy Baja</t>
  </si>
  <si>
    <t>Identificación de Riesgos (El evento potencial principal e intermedios continuan vigentes de acuerdo al contexto?):
Materialización de Evento Potencial Principal:
Materialización de Evento Potencial Intermedio:
Diseño, Efectividad de Controles:
Estado de acciones derivadas del seguimiento a riesgos:</t>
  </si>
  <si>
    <t>Identificación de Riesgos (El riesgo y sus causas continuan vigentes de acuerdo al contexto?): para el primer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072 de 2025 y 139 de 2025
Materialización de Evento Potencial Principal: el evento potencial no se materializó.
Materialización de Eventos Potenciales Intermedios (Causas): respecto a los eventos potenciales intermedios se concluye que, durante el primer trimestre del 2025, estos no se materializaron.
Diseño, Efectividad de Controles: Para el 1° trimestre del año 2025, se indica que el riesgo no se ha materializado, 
Acciones derivadas de materialización de eventos / fortalecimiento de controles: Para el primer trimestre del año 2025, no se han planteado acciones.</t>
  </si>
  <si>
    <t>https://isvimed.gov.co/transparencia/plan-anual-de-adquisiciones/</t>
  </si>
  <si>
    <t>Identificación de Riesgos (El riesgo y sus causas continuan vigentes de acuerdo al contexto?): para el trimestre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359 de 2025 y 460 de 2025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Para el 3° trimestre del año 2025, se indica que el riesgo no se ha materializado, 
Acciones derivadas de materialización de eventos / fortalecimiento de controles: Para el tercer trimestre del año 2025, no se han planteado acciones.</t>
  </si>
  <si>
    <t>El riesgo y sus causas continuan vigentes de acuerdo al contexto? (Ver Columnas F y H): Durante el último trimestre del año 2025, se identifico que el riesgo y sus causas continuan vigentes de acuerdo con el contexto interno y externo de la entidad, indicando que este riesgo no se materializó debido a los controles implementados. Como apoyo a la línea de acción de defensa judicial se encuentran vigentes dos contratos por prestación de servicios con numeros 359 de 2025 y 460 de 2025.
Se materializó el Riesgo?  (Evento Potencial Principal. Columna F): No se materializo
Se materializaron las causas? (Eventos Potenciales Intermedios. Columna H): No se materializaron las causas para el último semestre.
Los Controles están bien  diseñados, se aplican conforme al diseño  y son efectivos? (Ver controles en la columna P / Concluir frente a cada control) los controles adoptados han sido bien diseñados y fueron efectivos para el periodo 2025, prueba de ello es la no materialización del riesgo.
Que acciones propones o se están llevando a cabo para gestionar los riesgos y las causas que se materializaron? (Si no aplica colocar NA) N/A
Que acciones propones o se están llevando a cabo para fortalecer los controles? En caso de que tengas acciones por ejecutar en la columna AJ también concluir frente a su estado): Para el cuarto trimestre del año 2025, no se plantean acciones.</t>
  </si>
  <si>
    <t>El juzgado no notifica de manera oportuna las sentencias</t>
  </si>
  <si>
    <t>El profesional especializado revisa periódicamente el estado de los procesos para identificar las actuaciones realizadas por parte de los juzgados. Esto se realiza a través de las diferentes plataformas de la rama judicial.
Documentado en: PROCEDIMIENTO DE DEFENSA JUDICIAL, P-GJ-10.</t>
  </si>
  <si>
    <t>Base de datos de control de procesos</t>
  </si>
  <si>
    <t>GJ29</t>
  </si>
  <si>
    <t>por pago de intereses moratorios de sentencias y conciliaciones</t>
  </si>
  <si>
    <t>debido a una autorización tardía para el pago</t>
  </si>
  <si>
    <t>Posibilidad de efecto dañoso sobre los recursos públicos por pago de intereses moratorios de sentencias y conciliaciones, debido a una autorización tardía para el pago</t>
  </si>
  <si>
    <t>El profesional especializado presenta la necesidad de contratación del apoyo jurídica para que sea incluido en el Plan Anual de Adquisiciones. Una vez aprobado se incluye en presupuesto de la entidadde cada vigencia y se realiza la contratación de conformidad con lo establecido en el manual de contratación de la entidad.
El profesional encargado del PAA, verifica el cumplimiento del mismo en los términos establecidos.</t>
  </si>
  <si>
    <t>Soportes de contratación del apoyo jurídico</t>
  </si>
  <si>
    <t>https://isvimed.gov.co/informes-de-litigios-y-demandas/</t>
  </si>
  <si>
    <t>Identificación de Riesgos (El riesgo y sus causas continuan vigentes de acuerdo al contexto?): para el tercer  trimestre del año 2025 se identificó que el riesgo continúa vigente de acuerdo con el contexto interno y externo institucional, este no se materializó debido a los controles implementados. Es importante indicar que la atención de la defensa judicial viene siendo atendida por 2 contratista bajo los contratos 359 de 2025 y 437 de 2025
Materialización de Evento Potencial Principal: el evento potencial no se materializó.
Materialización de Eventos Potenciales Intermedios (Causas): respecto a los eventos potenciales intermedios se concluye que, durante el tercer trimestre del 2025, estos no se materializaron.
Diseño, Efectividad de Controles: Para el 3° trimestre del año 2025, se indica que el riesgo no se ha materializado, 
Acciones derivadas de materialización de eventos / fortalecimiento de controles: Para el tercer trimestre del año 2025, no se han planteado acciones.</t>
  </si>
  <si>
    <t>No se cuenta con la disponiblidad de recursos para realizar el pago correspondiente</t>
  </si>
  <si>
    <t>El profesional especializado presenta el informe de litigios y demandas de manera periódica al area contable. En este informe se relaciona los procesos, su cuantía y su clasificación de probabilidad de fallo. Con base en esto, el area contable realiza la provisión del pasivo contingente en la contabilidad de la entidad.</t>
  </si>
  <si>
    <t>F-GJ-39	INFORME DE LITIGIOS Y DEMANDAS</t>
  </si>
  <si>
    <t>En el caso de materialización del riesgo por el pago de intereses moratorios de sentencias y conciliaciones se realiza el respectivo proceso disciplinario y/o acción de repetición</t>
  </si>
  <si>
    <t>Impacto</t>
  </si>
  <si>
    <t>Expediente  de proceso disciplinario / acción de repetición</t>
  </si>
  <si>
    <t>GJ17</t>
  </si>
  <si>
    <t>Lograr que el 100% de los subsidios Distritales de Vivienda en las modalidades de vivienda nueva y usada sean asignados con observancia de los requisitos establecidos en la norma vigente.</t>
  </si>
  <si>
    <t>Vivienda Nueva, Vivienda Usada</t>
  </si>
  <si>
    <r>
      <rPr>
        <b/>
        <sz val="11"/>
        <color theme="1"/>
        <rFont val="Arial Narrow"/>
        <family val="2"/>
      </rPr>
      <t xml:space="preserve">reflejada en: </t>
    </r>
    <r>
      <rPr>
        <sz val="11"/>
        <color theme="1"/>
        <rFont val="Arial Narrow"/>
        <family val="2"/>
      </rPr>
      <t xml:space="preserve">
- la indebida asignación de recursos públicos (detrimento patrimonial). 
- hallazgos disciplinarios y penales por parte de los entes de control.
- el costo social (perdida del derecho)asociado a la perdida de la oportunidad para la asignación del subsidio Municipal de Vivienda a hogares que cumplen con los requisitos legales.</t>
    </r>
  </si>
  <si>
    <r>
      <t xml:space="preserve">debido a la asignación / destinación del subsidio Distrital de Vivienda sin el cumplimiento de los requisitos legales (Vivienda Nueva, Vivienda Usada </t>
    </r>
    <r>
      <rPr>
        <sz val="11"/>
        <color theme="1"/>
        <rFont val="Arial Narrow"/>
        <family val="2"/>
      </rPr>
      <t>)</t>
    </r>
  </si>
  <si>
    <t xml:space="preserve">Posibilidad de afectación económica y reputacional del Instituto reflejada en  la indebida asignación de recursos públicos (detrimento patrimonial), en hallazgos disciplinarios y penales por parte de los entes de control, así como en el costo social (perdida del derecho) asociado a la perdida de la oportunidad para la asignación del subsidio Municipal de Vivienda a hogares que cumplen con los requisitos legales. Lo anterior, debido a la asignación / destinación del subsidio Municipal de Vivienda sin el cumplimiento de los requisitos legales (Vivienda Nueva, Vivienda Usada ). </t>
  </si>
  <si>
    <t>1. Indebida verificación del cumplimiento de requisitos establecidos en la normatividad vigente por parte de la línea de acción de Postulaciones del proceso de Gestión social.</t>
  </si>
  <si>
    <t>Alta</t>
  </si>
  <si>
    <t>3. El profesional líder de la línea de acción de Postulaciones, verifica que la validación de cumplimiento de requisitos para la asignación del subsidio municipal de vivienda (vivienda nueva, vivienda usada), se realice acorde en lo establecido en los procedimiento que se relacionan a continuación: 
P-GS-02 - PROCEDIMIENTO PARA LA VERIFICACIÓN DEL CUMPLIMIENTO DE REQUISITOS PARA LA POSTULACION AL SUBSIDIO MUNICIPAL DE VIVIENDA.
P-GS-03 - PROCEDIMIENTO PARA EL ACOMPAÑAMIENTO Y ASIGNACION DE SUBSIDIO MUNICIPAL EN LA MODALIDAD DE VIVIENDA USADA.
Para lo anterior, se utilizan listas de chequeo para cada una de las poblaciones sujetas de atención relacionadas en dichos procedimientos</t>
  </si>
  <si>
    <t>Listas de chequeo diligenciadas adjuntas en los expedientes de cada hogar sujeto de atención</t>
  </si>
  <si>
    <t>Identificación de Riesgos: Aunque durante el cuarto trimestre del año 2022 se identificó que el riesgo aún continúa vigente de acuerdo con el contexto interno y externo institucional, éste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 2022, estos no se materializaron. 
Diseño, Efectividad de Controles: Para el 4° trimestre del año 2022, se indica que el riesgo no se ha materializado, toda vez que, desde la línea de acción de asignación de Subsidios de Vivienda Nueva y Usada y en coordinación con la Subdirectora Jurídica, por un lado, se le da aplicación periódica y constante a los controles establecidos para este riesgo; y por otro lado, se continúa con la adecuada y minuciosa revisión jurídica de los documentos que reposan en cada uno de los expedientes de cada uno de los hogares postulados al Subsidio Municipal de Vivienda Nueva en los diferentes proyectos habitacionales y al Subsidio Municipal de Vivienda Usada, para prevenir su indebida asignación; y en caso de presentarse dudas o inconsistencias con algunos de ellos, que den lugar a confusión sobre la viabilidad o procedencia de la asignación, se solicita a la líder encargada de la población específica de la Subdirección Poblacional, su subsanación o ampliación de la documentación, con el fin de proceder posteriormente con el proceso de asignación del SMV mediante acto administrativo motivado, cuando se verifica correctamente y de forma certera el cumplimiento de los requisitos establecidos en el Decreto municipal 1053 de 2020; por lo cual se reitera, en este cuarto trimestre no se materializó dicho riesgo.
Estado de acciones derivadas del seguimiento a riesgos: No aplica, toda vez que no hay acciones abiertas.</t>
  </si>
  <si>
    <t xml:space="preserve">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primer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del area de poblaciónal específicamente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priemer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</si>
  <si>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Identificación de Riesgos (El riesgo y sus causas continuan vigentes de acuerdo al contexto?):En el segundo trimestre de 2025, el riesgo continuó vigente debido al contexto institucional interno y externo.
Materialización de Evento Potencial Principal: El evento potencial principal no se materializó.
Materialización de Eventos Potenciales Intermedios (Causas): Los eventos potenciales intermedios no se materializaron durante el primer trimestre de 2025.
Diseño, Efectividad de Controles:  En relación con el Control 1, se considera que este opera de manera adecuada tanto en su diseño como en su aplicación. Los profesionales responsables de la línea de acción para la asignación de Subsidios de Vivienda Nueva y Usada, adscritos a la Subdirección Jurídica, realizan una revisión exhaustiva de la documentación contenida en los expedientes de cada hogar postulante, con el fin de prevenir asignaciones indebidas.
Dicha revisión se efectúa antes de remitir el expediente y el proyecto de acto administrativo para aprobación por parte de la Subdirección Jurídica y posterior firma de la Directora. En caso de identificarse dudas o inconsistencias que puedan generar incertidumbre sobre la viabilidad de la asignación, se solicita a la líder encargada de la población específica en la Subdirección Poblacional que subsane o complemente la información. Cuando se requiere, se convocan mesas de trabajo conjuntas entre ambas subdirecciones para lograr claridad sobre el caso.
Una vez verificado el cumplimiento estricto de los requisitos establecidos en el Decreto Distrital 0809 de 2024, se procede a la asignación del Subsidio Distrital de Vivienda mediante acto administrativo debidamente motivado. En este sentido, se reitera que durante el primer trimestre del año no se materializó el riesgo identificado, ya que la aplicación del control ha resultado efectiva para prevenir posibles casos de tráfico de influencias en el proceso de asignación, asegurando que los subsidios se otorguen exclusivamente a hogares que cumplen con la normatividad, sin intervención de intereses indebidos.
En cuanto a los Controles 2 y 3, cabe señalar que, dentro del proceso de Gestión del Talento Humano, se desarrollan estrategias permanentes para fomentar entre los colaboradores de ISVIMED la apropiación de los valores institucionales consagrados en el Código de Integridad. Estas acciones se enmarcan en la implementación de la Política de Integridad del Modelo Integrado de Planeación y Gestión – MIPG, liderada por el equipo de Talento Humano.
Acciones derivadas de materialización de eventos / fortalecimiento de controles:    No aplica, en la medida en que actualmente no existen acciones abiertas asociadas</t>
  </si>
  <si>
    <t>https://isvimedgovco.sharepoint.com/:b:/s/5Juridica-11.Equipoprimariojuridica/EZrdoCN0TsRFg312RaG1QoAB_ZF0abmA9oBlwb8NCpKsow?e=UdeMgX ; https://isvimedgovco.sharepoint.com/:b:/s/5Juridica-11.Equipoprimariojuridica/Ebhf4fkHtvNJiwIi1xKseOIBouFA9fJmS_V-fJUtV_vcVg?e=XoUzi1  ;   https://isvimedgovco.sharepoint.com/:b:/s/5Juridica-11.Equipoprimariojuridica/EROwia4xb1FChS-j-4B5T6QBEqfd8nIM9FVCBY_j-YzIVg?e=bsZeUC ;  https://isvimedgovco.sharepoint.com/:b:/s/5Juridica-11.Equipoprimariojuridica/ESwXZ0XIeJNKqar9Qvn3VWUB10r6Kmn9PC0Pin5fOUhd5w?e=pd1Aqw ; https://isvimedgovco.sharepoint.com/:b:/s/5Juridica-11.Equipoprimariojuridica/Ebhf4fkHtvNJiwIi1xKseOIBouFA9fJmS_V-fJUtV_vcVg?e=voBWJj</t>
  </si>
  <si>
    <t xml:space="preserve">El riesgo y sus causas continuan vigentes de acuerdo al contexto? En el tercer trimestre de 2025, el riesgo continuó vigente debido al contexto institucional interno y externo.
Se materializó el Riesgo? El evento potencial principal no se materializó para el tercer trimestre de 2025
Se materializaron las causas? Los eventos potenciales intermedios no se materializaron durante el tercer trimestre de 2025.
Los Controles están bien  diseñados, se aplican conforme al diseño  y son efectivos? Los controles están adecuadamente diseñados y se aplican conforme a lo establecido en los procedimientos P-GS-02, P-GS-03 y P-GJ-06. Incluyen listas de chequeo, verificación documental exhaustiva y cruces de información en bases oficiales (VUR, Catastro, ADRES, entre otras), lo que garantiza la detección oportuna de inconsistencias. Además, contemplan acciones correctivas como la revocatoria directa del acto administrativo, de acuerdo con la Ley 1437 de 2011. Durante el tercer trimestre de 2025 no se materializó el riesgo, por lo que los controles se consideran efectivos para prevenir asignaciones indebidas y posibles casos de tráfico de influencias.
Que acciones propones o se están llevando a cabo para gestionar los riesgos y las causas que se materializaron? (Si no aplica colocar NA). No se materializó el riesgo; los controles implementados resultaron efectivos para prevenir su ocurrencia.
Que acciones propones o se están llevando a cabo para fortalecer los controles? No se establecieron acciones, dado que los controles operan de manera efectiva. Se continuará con su aplicación y seguimiento permanente.
</t>
  </si>
  <si>
    <t>https://isvimedgovco-my.sharepoint.com/:b:/g/personal/edy_orrego_isvimed_gov_co/EaGvz6B8LGlAr0jtZqKLS18BXLLF3NnUzTtGVRhPZy2sWw?e=vtpG4t                       https://isvimedgovco-my.sharepoint.com/:w:/g/personal/edy_orrego_isvimed_gov_co/ERnzCKgo0yRMnwv3rOcaKC0BnnQrO0zQ4AFoOmJvniFpmQ?e=7KXP9y                   https://isvimedgovco-my.sharepoint.com/:b:/g/personal/edy_orrego_isvimed_gov_co/EYUYlHrXObhPrJisg6DcXR4Bqmp7_1f_NQDmLqguAFhw7A?e=7fXkt9                       https://isvimedgovco-my.sharepoint.com/:w:/g/personal/edy_orrego_isvimed_gov_co/ETC9fXLwst1GvEuM2BBWk00BR6Ei_ts0kH1LzAgVqNDRWw?e=g6zNG0                    https://app.powerbi.com/view?r=eyJrIjoiMmI1NWE0MmQtYTY2ZC00NjMwLTk1ODQtZjExN2VhMTcwNzkwIiwidCI6IjEyNjRjNjY1LTk3ZWYtNGNlZS05NzJkLTM3NDAwYTI2MmM3YSJ9                                                                                                                                                                                                                                     http://sifi2.isvimed.gov.co:83/correspondenciasinternas/7317/edit</t>
  </si>
  <si>
    <t>El riesgo y sus causas continuan vigentes de acuerdo al contexto? Durante el cuarto trimestre de 2025 el riesgo y sus causas continúan vigentes, dado que persiste la posibilidad de asignación o destinación del Subsidio Distrital de Vivienda sin el cumplimiento de los requisitos legales (modalidades vivienda nueva y vivienda usada).
Se materializó el Riesgo?  Durante el cuarto trimestre de 2025, no se ha evidenciado materialización del riesgo en el periodo evaluado, ya que no se han identificado asignaciones indebidas confirmadas. Sin embargo, el riesgo sigue latente por la naturaleza del proceso.
Se materializaron las causas? Para el cuarto trimestre de 2025, no se han materializado las causas en su totalidad, pero se han detectado intentos de presentación de documentación incompleta o inconsistente, los cuales han sido controlados oportunamente mediante los procedimientos internos.
Los Controles están bien  diseñados, se aplican conforme al diseño  y son efectivos? Los controles se encuentran adecuadamente diseñados y se aplican conforme a los procedimientos establecidos. Las verificaciones realizadas por el equipo responsable, mediante listas de chequeo, revisión documental, cruces en bases oficiales y procedimientos de revocatoria, han permitido prevenir asignaciones indebidas. Por lo anterior, los controles son efectivos para mitigar el riesgo, aunque algunos son reactivos y dependen de la exhaustividad del funcionario.
Que acciones propones o se están llevando a cabo para gestionar los riesgos y las causas que se materializaron? (Si no aplica colocar NA): Durante el cuarto trimestre de 2025 , No se materializó el riesgo; sin embargo se lleva a cabo internamente capacitación continua al personal sobre procedimientos, refuerzo en la revisión documental mediante doble validación interna.
Que acciones propones o se están llevando a cabo para fortalecer los controles? En caso de que tengas acciones por ejecutar en la columna AJ también concluir frente a su estado):Para el cuarto trimestre de 2025,No se establecieron acciones. Se propone fortalecer la revisión cruzada y la actualización de procedimientos para prevenir inconsistencias en escrituras y actos administrativos</t>
  </si>
  <si>
    <t>SEGUIMIENTO ASIGNACION DE SUBSIDIO :        https://app.powerbi.com/view?r=eyJrIjoiMmI1NWE0MmQtYTY2ZC00NjMwLTk1ODQtZjExN2VhMTcwNzkwIiwidCI6IjEyNjRjNjY1LTk3ZWYtNGNlZS05NzJkLTM3NDAwYTI2MmM3YSJ9</t>
  </si>
  <si>
    <t>2. Falta de verificación por parte del funcionario o contratista, del cumplimiento de requisitos legales aplicables para la asignación del subsidio Distritall de Vivienda.</t>
  </si>
  <si>
    <t>El profesional encargado de asignación de subsidios (vivienda nueva, vivienda usada), verifica y revisa minuciosamente que la documentación suministrada y que reposa en el expediente del hogar postulado al subsidio, cumpla con los requisitos establecidos en el decreto distritall vigente.
La metodología para una adecuada verificación de requisitos se encuentra establecido en el documento 
P-GJ-06_PROCEDIMIENTO PARA ASIGNACION DE SUBSIDIO Y ESCRITURACION</t>
  </si>
  <si>
    <t>Acta de reunión de mesa de trabajo con la Subdirección Poblacional, para subsanar requisitos para la correcta asignación de subsidio. 
Memorando Interno por medio del cual se realiza la devolución de expedientes a la Subdirección Poblacional.
Correos Electrónicos</t>
  </si>
  <si>
    <t>3. Presentación de documentación falsa o imprecisa por parte del hogar postulado o la entidad remisoria (vivienda usada), que induzca a error, o documentación incompleta del hogar, que impida la correcta asignación del Subsidio Distrital de Vivienda.</t>
  </si>
  <si>
    <t>El profesional encargado de asignación de subsidios (vivienda nueva, vivienda usada), realiza la verificación de cruces de información a través de sistemas de información tales como: bases de datos catastrales, plataforma VUR, bases de datos del ministerio de vivienda, plataforma ADRES, entre otros. Lo anterior para identificar si el solicitante podría  estar aportando documentación falsa o imprecisa.</t>
  </si>
  <si>
    <t>Evidencias de verificación de cruces de información</t>
  </si>
  <si>
    <t>En caso de una asignación indebida del SDV, el profesional encargado de asignación de subsidios (vivienda nueva, vivienda usada) revisa el expediente del hogar cuyo acto administativo se expidió sin el cumplimiento de requisitos con el fin de identificar en primera instancia la causal de la asignación indebida. 
En el caso de que efectivamente se verifique que fue una indebida asignación,  procedará la revocatoria directa del acto administrativo invocando alguna de las causales establecidas en la ley 1437 de 2011, y para el efecto, se expide el acto administrativo correspondiente.
En caso que se requiera el consentimiento del particular,  al ser un acto de carácter particular y concreto, se debe agotar el procedimiento establecido en el articulo 97 de la ley 1437 de 2011</t>
  </si>
  <si>
    <t>Acto Administrativo de revocatoria.
Demanda ante la jurisdicción de lo contencioso administrativo y la decisión que ésta emita.</t>
  </si>
  <si>
    <t>GJ18</t>
  </si>
  <si>
    <t>Vivienda Nueva - Vivienda Usada</t>
  </si>
  <si>
    <t>reflejada en la a indebida asignación de recursos públicos (detrimento patrimonial) con posibles hallazgos disciplinarios y penales por parte de los entes de control.</t>
  </si>
  <si>
    <t>debido a la asignación del subsidio distrital de vivienda que se obtiene como resultado de tráfico de influencias de servidor público y  particulares con intereses en tal asignación.</t>
  </si>
  <si>
    <t>Posibilidad de afectación económica y reputacional del Instituto reflejada en la a indebida asignación de recursos públicos (detrimento patrimonial) con posibles hallazgos disciplinarios y penales por parte de los entes de control, ddebido a la asignación del subsidio distrital de vivienda que se obtiene como resultado de tráfico de influencias de servidor público y  particulares con intereses en tal asignación</t>
  </si>
  <si>
    <t>1. Falta de segregación de funciones (concentración)</t>
  </si>
  <si>
    <t>Existe segregación de la verificación de requisitos debido a los roles y responsabilidades establecidas en la actualidad para la asignación de subsidios. Por un lado la Subdirección Poblacional realiza un verificación preliminar de cumplimiento de requisitos y por otro lado, la Subdirección Jurídica realiza una segunda revisión de fondo de cumplimiento de requisitos.
Documentado en:
P-GS-02 - Procedimiento para la verificación del cumplimiento de requisitos para la postulación al subsidio municipal de vivienda.
P-GS-03 - Procedimiento para el acompañamiento y asignación de subsidio municipal en la modalidad de vivienda usada.
I-GJ-03 – Instructivo de asignación de subsidio y escrituración.</t>
  </si>
  <si>
    <t>Soportes de verificación (Acta de reunión de mesa de trabajo con la Subdirección Poblacional, para subsanar requisitos para la correcta asignación de subsidio, Memorando Interno por medio del cual se realiza la devolución de expedientes a la Subdirección Poblacional, Correos Electrónicos, listas de chequeo)</t>
  </si>
  <si>
    <t>Identificación de Riesgos: Durante el cuarto trimestre del año 2022, el riesgo continuó vigente de acuerdo con el contexto interno y externo institucional.
Materialización de Evento Potencial Principal: El evento potencial no se materializó.
Materialización de Evento Potencial Intermedio: Los eventos potenciales intermedios, durante el cuarto trimestre del 2022, no se materializaron. 
Diseño, Efectividad de Controles: Con relación al control 1, se considera funciona adecuadamente en cuanto a diseño y aplicación, toda vez que por parte de la Subdirectora Jurídica, al momento en que le es remitido un expediente con su respectiva resolución de asignación de subsidio en cualquiera de ambas modalidades, proyectada, para su aprobación y posterior firma del director, se le da aplicación periódica y constantea los controles establecidos para este riesgo; y además se realiza la adecuada y minuciosa revisión jurídica de los documentos que reposan en cada uno de los expedientes de cada uno de los hogares postulados, para prevenir su indebida asignación; y en caso de presentarse dudas o inconsistencias con algunos de ellos, que den lugar a confusión sobre la viabilidad o procedencia de la asignación, se solicita a la líder encargada de la población específica de la Subdirección Poblacional, su subsanación o ampliación de la documentación, y de ser necesario, se convoca a mesas de trabajo entre ambas subdirecciones, con el fin de proceder posteriormente con el proceso de asignación del SMV mediante acto administrativo motivado, cuando se verifica correctamente y de forma certera el cumplimiento de los requisitos establecidos en el Decreto municipal 1053 de 2020; por lo cual se reitera, en este cuarto trimestre tampoco se materializó dicho riesgo, evitando que exista un tráfico de influencias en cuanto a la asignación de un hogar indebidamente y asignado sólo a aquellos que cumplan realmente con los requisitos normativos.
Ahora bien, con relación a los controles No 2 y 3, es pertinente indicar que desde el proceso de gestión de talento humano se desarrollan estrategias para fomentar diariamente en los colaboradores de Isvimed (funcionarios vinculados y contratistas) la apropiación en el quehacer diario, de los valores institucionales definidos en el código de integridad. Lo anterior dentro del marco de desarrollo de la política de Integridad del MIPG liderada por el proceso de Gestión del Talento Humano.
Estado de acciones derivadas del seguimiento a riesgos: Ver Subtítulo Diseño y efectividad de controles, redacciones relacionadas con los controles 2 y 3.</t>
  </si>
  <si>
    <t xml:space="preserve">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Los eventos potenciales intermedios no se materializaron durante el primer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primer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</si>
  <si>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 xml:space="preserve">Identificación de Riesgos (El evento potencial principal e intermedios continuan vigentes de acuerdo al contexto):Durante el segtundo trimestre del año 2025, el riesgo permaneció vigente conforme al contexto interno y externo institucional.
Materialización de Evento Potencial Principal: El evento potencial principal no se materializó durante el segundo trimestre de 2025.
Materialización de Evento Potencial Intermedio:Los eventos potenciales intermedios no se materializaron durante el segundo trimestre de 2025.
Diseño, Efectividad de Controles: En relación con el control 1, se considera que funciona adecuadamente en cuanto a diseño y aplicación. Los profesionales de la línea de acción para la asignación de Subsidios de Vivienda Nueva y Usada de la Subdirección Jurídica realizan una exhaustiva revisión de los documentos en los expedientes de cada hogar postulante al Subsidio, con el objetivo de prevenir asignaciones indebidas. Esto se lleva a cabo antes de la entrega del acto administrativo y del expediente para la aprobación de la Subdirección Jurídica y la firma de la directora en su versión final. En caso de surgir dudas o inconsistencias que puedan generar confusión respecto a la viabilidad de la asignación, se solicita a la líder encargada de la población específica de la Subdirección Poblacional que subsane o amplíe la documentación. Si es necesario, se convocan mesas de trabajo entre ambas subdirecciones. Posteriormente, el proceso de asignación del SDV se efectúa mediante un acto administrativo motivado, una vez verificado de manera precisa el cumplimiento de los requisitos establecidos en el Decreto Distrital 0809 de 2024. Así, se reitera que en este segundo trimestre tampoco se materializó dicho riesgo, ya que la aplicación del control previene el tráfico de influencias en la asignación de viviendas, garantizando que solo se asignen a los hogares que realmente cumplen con los requisitos normativos, sin intereses indebidos.
Respecto a los controles 2 y 3, es importante señalar que en el proceso de gestión de talento humano se desarrollan estrategias para fomentar diariamente entre los colaboradores de ISVIMED la apropiación de los valores institucionales establecidos en el código de integridad. Esto forma parte del desarrollo de la política de integridad del MIPG, liderada por el proceso de Gestión del Talento Humano.
Estado de acciones derivadas del seguimiento a riesgos: No aplica, ya que no hay acciones abiertas.
</t>
  </si>
  <si>
    <t>El riesgo y sus causas continuan vigentes de acuerdo al contexto? :Durante el tercer trimestre del año 2025, el riesgo permaneció vigente conforme al contexto interno y externo institucional. 
Se materializó el Riesgo?: No se materializó el riesgo durante el período evaluado, toda vez que no se evidenciaron casos de asignación de subsidios distritales obtenidos mediante tráfico de influencias por parte de servidores públicos o particulares con intereses en el proceso.
Se materializaron las causas?:No se materializaron las causas durante el tercer trimestre de 2025, ya que no se evidenciaron situaciones de abuso de autoridad, falta de integridad o irregularidades derivadas de la concentración de funciones. Sin embargo, se mantienen vigentes las condiciones estructurales relacionadas con la ausencia de un mecanismo anónimo formal para denunciar posibles irregularidades.
Los Controles están bien  diseñados, se aplican conforme al diseño  y son efectivos? Los controles se encuentran adecuadamente diseñados y se aplican conforme a los procedimientos institucionales establecidos. La segregación de funciones entre las Subdirecciones Poblacional y Jurídica, la ejecución de actividades de promoción del Código de Integridad y la existencia de canales formales y anónimos de denuncia (documentados en los procedimientos P-GS-02, P-GS-03, I-GJ-03 y P-GE-10) evidencian la efectividad de los controles para prevenir irregularidades. En consecuencia, los controles son efectivos y pertinentes, aunque su fortalecimiento continuo depende del mantenimiento y difusión permanente de los canales de denuncia y de la cultura de integridad organizacional.
Que acciones propones o se están llevando a cabo para gestionar los riesgos y las causas que se materializaron? (Si no aplica colocar NA) N.A. – No se materializó el riesgo; se mantienen los controles preventivos vigentes.
Que acciones propones o se están llevando a cabo para fortalecer los controles? No se establecieron acciones. Se propone fortalecer la difusión del Código de Integridad y de los canales de denuncia anónima, y mantener actualizados los procedimientos asociados.</t>
  </si>
  <si>
    <t>https://app.powerbi.com/view?r=eyJrIjoiMmI1NWE0MmQtYTY2ZC00NjMwLTk1ODQtZjExN2VhMTcwNzkwIiwidCI6IjEyNjRjNjY1LTk3ZWYtNGNlZS05NzJkLTM3NDAwYTI2MmM3YSJ9</t>
  </si>
  <si>
    <t>El riesgo y sus causas continuan vigentes de acuerdo al contexto? Para el cuarto trimestre de 2025, el riesgo y sus causas continúan vigentes, dado que persiste la posibilidad de asignación del subsidio distrital de vivienda como resultado de tráfico de influencias entre servidores públicos y particulares con intereses en la asignación.
Se materializó el Riesgo?  Durante el cuarto trimestre de 2025, No se ha evidenciado materialización del riesgo en el periodo evaluado; sin embargo, el riesgo sigue latente por la naturaleza del proceso.
Se materializaron las causas?: No se materializaron las causas durante el cuarto trimestre de 2025, ya que no se evidenciaron situaciones de abuso de autoridad, falta de integridad o irregularidades derivadas de la concentración de funciones. Sin embargo, se mantienen vigentes las condiciones estructurales relacionadas con la ausencia de un mecanismo anónimo formal para denunciar posibles irregularidades..
Los Controles están bien  diseñados, se aplican conforme al diseño  y son efectivos? Los controles están bien diseñados, se aplican conforme a los procedimientos establecidos y son efectivos. Existe segregación de funciones, promoción del código de integridad y canales para denuncias anónimas, lo que contribuye a mitigar el riesgo.
Que acciones propones o se están llevando a cabo para gestionar los riesgos y las causas que se materializaron? (Si no aplica colocar NA): NA (No se ha materializado el riesgo).
Que acciones propones o se están llevando a cabo para fortalecer los controles? En caso de que tengas acciones por ejecutar en la columna AJ también concluir frente a su estado): No se establecieron acciones</t>
  </si>
  <si>
    <t>2. Abuso de autoridad - falta de integridad</t>
  </si>
  <si>
    <t>3. Ausencia de mecanismo para que funcionarios, contratistas o comunidad puedan denunciar de manera anónima irregularidades frente a la asignación de subsidios</t>
  </si>
  <si>
    <t>GJ19</t>
  </si>
  <si>
    <t>Lograr que el 100% de los subsidios Distritales de Vivienda en las modalidades de vivienda nueva y usada sean aplicados dentro de su vigencia.</t>
  </si>
  <si>
    <t>Vivienda Nueva</t>
  </si>
  <si>
    <t>afectación financiera del Instituto</t>
  </si>
  <si>
    <t>Reflejada en:
- sobrecostos asociados al mantenimiento de inmuebles que no se han podido entregar.
- costos financieros por comisiones fiduciarias relacionadas con la administración de recursos relacionados con subsidios no aplicados.
- la restitución de los recursos a la entidad otorgante y la sustitución del cupo, derivada del vencimiento de plazos para la aplicación del Subsidio Nacional y el Subsidio Distrital de Vivienda.</t>
  </si>
  <si>
    <t>debido a que el subsidio que ya se encuentra asignado no puede ser aplicado, de conformidad con lo establecido en la normatividad vigente</t>
  </si>
  <si>
    <t>Posibilidad de afectación financiera del Instituto reflejada en sobrecostos asociados al mantenimiento de inmuebles que no se han podido entregar, costos financieros por comisiones fiduciarias relacionadas con la administración de recursos relacionados con subsidios no aplicados, y por restitución de los recursos a la entidad otorgante y la sustitución del cupo, derivada del vencimiento de plazos para la aplicación del Subsidio Nacional y el Subsidio Municipal de Vivienda. Lo anterior, debido a que el subsidio que ya se encuentra asignado no puede ser aplicado, de conformidad con lo establecido en la normatividad vigente</t>
  </si>
  <si>
    <t>1.  Por la materialización de alguna de las causales de pérdida del SDV que implique la expedición de un acto administrativo que así lo declare y que conlleve a la restitución del mismo y/o a un procedimiento administrativo sancionatorio</t>
  </si>
  <si>
    <t>Para identificar subsidios asignados y no aplicados en el término establecido en el decreto distrital, se realizan entre otras las siguientes actividades:
- El profesional de la línea de acción de asignación de subsidios de vivienda nueva y usada, se articula con la Subdirección administrativa y financiera para verificar el estado de las legalizaciones de los subsidios, identificando la relación de aquellos que se encuentran asignados pero que no han sido aplicados, y que por ende tampoco han sido legalizados.</t>
  </si>
  <si>
    <t>Bases de datos de estado de legalizaciones.
Actas de reuniones
Correo electrónicos</t>
  </si>
  <si>
    <t>Identificación de Riesgos: Durante el cuarto trimestre del año 2022  el riesgo continúa vigente de acuerdo con el contexto interno y externo institucional; sin embargo, éste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 2022, estos no se materializaron. 
Diseño, Efectividad de Controles: El riesgo, hasta el cuarto trimestre del año 2022 no se ha materializado, debido a diversas actividades que se están ejecutando en concordancia con los controles definidos, con el fin de prevenir la materialización del mismo: 
Por circunstancias ya relacionadas en  los periodos anteriores ha habido  imposibilidad de aplicación del SMV dentro del término de vigencia de los 18 meses que contemplaba el anterior Decreto municipal 2339 de 2013 (vigente para el momento en el cual se asignaron los subsidios mencionados, en el año 2019).
En este sentido y teniendo en cuenta estas situaciones de fuerza mayor que se han presentado y se continúan presentando, las constructoras han expedido certificaciones y le han solicitado a los usuarios, que requieran a ISVIMED la ampliación del término de vigencia para la aplicación de los subsidios municipales de vivienda asignados en años anteriores, razón por la cual, durante el 3° trimestre de 2022, se continúa con la proyección y expedición de un gran consolidado de actos administrativos motivados y fundamentados en las certificaciones de las constructoras, por medio de las cuales se ha ampliado por 24 meses más, la vigencia de los Subsidios asignados a muchos grupos familiares población demanda libre, en atención a las disposiciones del Decreto municipal 1053 de 2020, las cuales se detallan en el anexo correspondiente; con el fin de prevenir el vencimiento de los subsidios y de no causarle un perjuicio injustificado a los hogares.
Y por otra parte, en el transcurso de este cuarto trimestre  se han realizado mesas de seguimiento a apartamentos sin entregar, donde se revisa el inventario de los inmuebles de los diferentes proyectos habitacionales que no han sido entregados en favor de los beneficiarios, estableciendo cuales de ellos se encuentran pendientes de gestiones por parte de la Subdirección Jurídica, que contribuyan con la aplicación.</t>
  </si>
  <si>
    <t xml:space="preserve">"Identificación de Riesgos (El evento potencial principal e intermedios continuan vigentes de acuerdo al contexto?): Durante el primer trimestre del año 2025, el riesgo continuó vigente según el contexto interno y externo institucional.
Materialización de Evento Potencial Principal: El evento potencial principal no se materializó.
Materialización de Evento Potencial Intermedio: Respecto a los eventos potenciales intermedios, se concluye que, durante el primer trimestre de 2025, no se materializaron. Aunque se presentaron algunos casos en los cuales el Subsidio Distrital de Vivienda Nueva asignado a varios hogares en años anteriores no se aplicó dentro del término de vigencia de 24 meses a partir de la notificación de la asignación de SDV, esto fue por causas no imputables a los hogares. En ese caso, no hubo afectación económica o financiera para la entidad, ya que el desembolso del recurso no se realizó en ningún momento; el capital estaba depositado o administrado en un encargo fiduciario y se desembolsaba únicamente contra escritura pública registrada a favor del beneficiario, situación que no ocurrió, dado que no se completó el proceso de escrituración.
En consecuencia, a los hogares se les realizó a solicitud previa de los mismos, el trámite de asignacion de subsidio por parte del comite de conciliacion , para que aquellos subsidios que fueron asignados pero que a la fecha se encuentran vencidos. Por lo tanto, el ISVIMED no tuvo que ajustar o indexar el recurso por el paso del tiempo para la nueva asignación del subsidio, evitando así un sobrecosto para la entidad. Por ello, se reitera que no hubo materialización del riesgo.
Diseño, Efectividad de Controles: Hasta el primer trimestre del año 2025, el riesgo no se ha materializado, debido a diversas actividades que se están realizando de acuerdo con los controles definidos para prevenir su materialización.
Por circunstancias previamente mencionadas, ha habido imposibilidad de aplicar el SDV dentro del término de vigencia de 24 meses establecido por el Decreto 0809 de 2024. En este sentido, y teniendo en cuenta estas situaciones de fuerza mayor que se han presentado y continúan presentándose, durante el primer segundo trismntre de 2025, se continuó revisando los Subsidios Distritales de Vivienda proximos a vencer. 
Estado de acciones derivadas del seguimiento a riesgos: No aplica, ya que no hay acciones abiertas.
</t>
  </si>
  <si>
    <t>https://isvimedgovco.sharepoint.com/:f:/s/5Juridica-11.Equipoprimariojuridica/EpEGez0I8eRApahvSUwQVMwBLoDj2gwu1HTiAwC5zTaouA?e=GVL4xs</t>
  </si>
  <si>
    <t xml:space="preserve">Identificación de Riesgos (El riesgo y sus causas continuan vigentes de acuerdo al contexto?):Durante el segundo trimestre del año 2025, el riesgo continuó vigente según el contexto interno y externo institucional.
Materialización de Evento Potencial Principal: El evento potencial principal no se materializó.
Materialización de Eventos Potenciales Intermedios (Causas):Respecto a los eventos potenciales intermedios, se concluye que durante el segundo trimestre de 2025 no se evidenció su materialización. Si bien se presentaron algunos casos en los cuales el Subsidio Distrital de Vivienda Nueva, asignado en años anteriores, no fue aplicado dentro del plazo de vigencia de 24 meses contados a partir de la notificación del acto administrativo de asignación, esta situación obedeció a causas no imputables a los hogares beneficiarios.
Dichas circunstancias no generaron afectaciones económicas ni financieras para la entidad, en la medida en que no se efectuaron desembolsos de recursos. El capital destinado permaneció administrado por medio de un encargo fiduciario, cuyo giro solo procede contra la presentación de la escritura pública y/o Resolucion de  transferencia debidamente registrada a nombre del beneficiario. Como dicho trámite no se concretó, el desembolso no tuvo lugar.
En consecuencia, y a solicitud de los propios hogares, se adelantó el trámite de ampliación de la vigencia del subsidio asignado, con el fin de evitar su vencimiento. Gracias a este procedimiento, el ISVIMED no se vio en la necesidad de ajustar ni indexar el valor del subsidio para una nueva asignación, lo que permitió prevenir un posible sobrecosto para la entidad.
Por todo lo anterior, se reitera que no se configuró la materialización del riesgo identificado.
Diseño, Efectividad de Controles: Hasta el segundo trimestre de 2025, el riesgo identificado no se ha materializado, gracias a la implementación oportuna de diversas actividades enmarcadas dentro de los controles definidos para prevenir su ocurrencia.
Tal como se expuso previamente, en algunos casos ha sido imposible aplicar el Subsidio Distrital de Vivienda (SDV) dentro del término de vigencia de 24 meses establecido en el Decreto Distrital 0809 de 2024, debido a circunstancias de fuerza mayor ajenas a la voluntad de los beneficiarios. En atención a esta situación, durante el segundo trimestre del año se continuó con la revisión de las solicitudes presentadas por los hogares beneficiarios, a efectos de verificar la procedencia de la ampliación del término.
En los casos en que se cumplían los requisitos, se procedió con la proyección y expedición de actos administrativos debidamente motivados y sustentados en las certificaciones correspondientes, conforme a lo dispuesto en el mencionado decreto. Estas acciones han permitido prevenir el vencimiento de los subsidios asignados, evitando así perjuicios injustificados a los hogares y posibles impactos negativos para la entidad.                                                                                                                                                                                                                                                         Estado de acciones derivadas del seguimiento a riesgos: No aplica, ya que no hay acciones abiertas.                                                                                                                                                                                                                                        </t>
  </si>
  <si>
    <t>El riesgo y sus causas continuan vigentes de acuerdo al contexto? :El riesgo y sus causas continúan vigentes, dado que persisten situaciones asociadas a la materialización de causales de pérdida del Subsidio Distrital de Vivienda (SDV), así como retrasos e incumplimientos en las fechas pactadas para la escrituración y entrega material de las viviendas. Estas condiciones dependen de factores administrativos, jurídicos y externos que pueden afectar la aplicación oportuna de los subsidios, por lo que el riesgo se mantiene vigente durante el tercer trimestre del año 2025, conforme al contexto institucional.
Se materializó el Riesgo?  (Evento Potencial Principal. Columna F): Sí, el riesgo se materializó durante el tercer trimestre de 2025, debido al vencimiento de subsidios distritales de vivienda correspondientes a los proyectos Aires de Oriente, Torres de Oriente y Torre Primaveral. Dichos subsidios no pudieron aplicarse, toda vez que ya habían agotado la prórroga máxima establecida en el artículo 13 del Decreto Distrital 0809 de 2024, lo que impidió su utilización conforme a la normatividad vigente.
Se materializaron las causas? : Sí, las causas se materializaron parcialmente durante el tercer trimestre de 2025, debido a retrasos e incumplimientos en las fechas pactadas para la escrituración y entrega material de las viviendas de los proyectos Aires de Oriente, Torres de Oriente y Torre Primaveral. Dichos retrasos obedecieron a causas ajenas al ISVIMED, toda vez que la ejecución y coordinación de los proyectos estuvieron a cargo de la Empresa de Desarrollo Urbano – EDU.
Los Controles están bien  diseñados, se aplican conforme al diseño  y son efectivos? Los controles se encuentran adecuadamente diseñados y se aplican conforme a lo establecido en los procedimientos institucionales. Las actividades de articulación con la Subdirección Administrativa y Financiera para verificar el estado de legalización de los subsidios, así como el análisis jurídico de las solicitudes de ampliación de vigencia del SDV, se ejecutan de manera oportuna y conforme al diseño del control.
No obstante, aunque estos controles han permitido identificar y gestionar oportunamente los casos de subsidios próximos a vencerse, su efectividad se vio limitada frente a situaciones externas al ISVIMED, particularmente en los proyectos liderados por la Empresa de Desarrollo Urbano – EDU, donde se presentaron retrasos en la escrituración y entrega material de las viviendas. En consecuencia, el control es adecuado y correctamente aplicado, pero su efectividad parcial obedece a factores fuera del ámbito de competencia del Instituto.
Que acciones propones o se están llevando a cabo para gestionar los riesgos y las causas que se materializaron? (Si no aplica colocar NA) Se están adelantando acciones de coordinación  para hacer seguimiento a los proyectos en los que se presentaron vencimientos de subsidios, con el fin de identificar alternativas que permitan la formalización de la escrituración de las viviendas pendientes. Asimismo, los casos seran remitidos al Comité de Casos Especiales del ISVIMED, conforme al artículo 64 del Decreto Distrital 0809 de 2024, para su análisis y posible reasignación de subsidios, garantizando la adecuada destinación de los recursos y la protección de los hogares afectados.
Que acciones propones o se están llevando a cabo para fortalecer los controles? No se establecieron acciones. Se propone fortalecer la articulación con la EDU y mantener el seguimiento periódico a la vigencia y legalización de los subsidios para prevenir nuevos vencimientos.</t>
  </si>
  <si>
    <t>https://app.powerbi.com/view?r=eyJrIjoiMmI1NWE0MmQtYTY2ZC00NjMwLTk1ODQtZjExN2VhMTcwNzkwIiwidCI6IjEyNjRjNjY1LTk3ZWYtNGNlZS05NzJkLTM3NDAwYTI2MmM3YSJ9                                                                                                                                                                                                                   http://sifi2.isvimed.gov.co:85/system/recibidas/120148/original/Comunicacion_recibida_3885.pdf                                                                                     http://sifi2.isvimed.gov.co:85/system/recibidas/117719/original/Comunicacion_recibida_814.PDF</t>
  </si>
  <si>
    <t>El riesgo y sus causas continuan vigentes de acuerdo al contexto? Para el cuarto trimestre de 2025,  el riesgo y sus causas continúan vigentes, dado que existe la posibilidad de que el subsidio asignado no pueda ser aplicado conforme a la normatividad vigente.
Se materializó el Riesgo?  : Durante el cuarto trimestre de 2025, No se ha materializado ; sin embargo, se han presentado retrasos que han requerido solicitudes de prórroga para evitar la pérdida del subsidio.
Se materializaron las causas? No se han materializado las causas durante el periodo evaluado , aunque se han identificado retrasos en procesos de escrituración y entrega material, mitigados mediante ampliación de plazos.
Los Controles están bien  diseñados, se aplican conforme al diseño  y son efectivos? Los controles son adecuados y se aplican conforme a los procedimientos. Se realizan verificaciones conjuntas entre la línea de asignación y la Subdirección Administrativa y Financiera para identificar subsidios asignados y no aplicados. Además, se analiza jurídicamente la procedencia de solicitudes de ampliación de vigencia, evitando la pérdida del subsidio.
Control adicional: Se lleva un registro de la fecha de notificación de cada subsidio, generando alertas cuando se aproxima el vencimiento, lo que permite gestionar oportunamente las prórrogas.
Por lo anterior, los controles son efectivos para mitigar el riesgo.
Que acciones propones o se están llevando a cabo para gestionar los riesgos y las causas que se materializaron? (Si no aplica colocar NA),Para el periodo evaluado, se está implementando un control mediante un cuadro en Excel donde se registran todas las asignaciones de subsidio, incluyendo la fecha de notificación y la fecha de vencimiento. Este registro permite generar alertas cuando los subsidios están próximos a vencer, facilitando la gestión oportuna de las prórrogas y evitando la pérdida del beneficio.
Que acciones propones o se están llevando a cabo para fortalecer los controles? En caso de que tengas acciones por ejecutar en la columna AJ también concluir frente a su estado):  No se establecieron acciones.</t>
  </si>
  <si>
    <t>SEGUMIENTO VENCIMIENTO DE SUBSIDIOS: https://app.powerbi.com/view?r=eyJrIjoiMmI1NWE0MmQtYTY2ZC00NjMwLTk1ODQtZjExN2VhMTcwNzkwIiwidCI6IjEyNjRjNjY1LTk3ZWYtNGNlZS05NzJkLTM3NDAwYTI2MmM3YSJ9</t>
  </si>
  <si>
    <t>2. Retraso y/o incumplimiento en las fechas pactadas del proceso de escrituración y entrega material de las viviendas en favor de los beneficiarios..</t>
  </si>
  <si>
    <t>En relación a la población de demanda libre vinculada a proyectos habitacionales privados, el profesional de la línea de acción de asignación de subsidios de vivienda nueva, revisa y analiza jurídicamente la procedencia y viabilidad de las solicitudes presentadas por parte de los beneficiarios y/o de las constructoras privadas, por medio de las cuales solicitan la ampliación de la vigencia del SDV debido a imposibilidad en la aplicación del mismo en los plazos establecidos en la norma municipal. De esta manera, al prorrogar el plazo de aplicación del subsidio se evita la materialización del riesgo y se amplía el margen de aplicación del SDV.</t>
  </si>
  <si>
    <t>Solicitud de la constructora o el beneficiario.
Acto administrativo de prórroga de SDV</t>
  </si>
  <si>
    <t>GJ20</t>
  </si>
  <si>
    <t>Lograr que el 100% de la escrituración o transferencia de las viviendas subsidiadas en favor de los beneficiarios del Subsidio en cumplimiento de la normatividad aplicable y manera oportuna.</t>
  </si>
  <si>
    <t xml:space="preserve"> Vivienda Nueva</t>
  </si>
  <si>
    <t>reflejada en el aumento en los costos de escrituración (Costos de aclaración o adición de patrimonio de familia de las Escrituras Públicas)
por mal desempeño institucional derivado del incumplimiento de objetivos y metas relacionados con el Plan de Desarrollo Distrital a cargo del Instituto referentes a la asignación del subsidio municipal de vivienda.
por existencia de PQRSD relacionadas con retrasos en los tiempos de respuesta de los procesos de asignación de subsidios y escrituración.</t>
  </si>
  <si>
    <t>debido a inconsistencias en el contenido de la Escritura Pública o actos administrativos.</t>
  </si>
  <si>
    <t>Posibilidad de afectación económica y reputacional del Instituto reflejada en el aumento de los costos de escrituración (Costos de aclaración o adición de patrimonio de familia de las Escrituras Públicas), en el mal desempeño institucional derivado del incumplimiento de objetivos y metas relacionados con el Plan de Desarrollo DIstrital a cargo del Instituto referentes a la asignación del subsidio municipal de vivienda y en la existencia de PQRSD relacionadas con retrasos en los tiempos de respuesta de los procesos de asignación de subsidios y escrituración. Lo anterior, debido a inconsistencias en el contenido de la Escritura Pública o actos administrativos.</t>
  </si>
  <si>
    <t>1. Aplicación indebida o no aplicación de la normatividad vigente y/o de los formatos del Sistema de Gestión de Calidad de ISVIMED.</t>
  </si>
  <si>
    <t>1. El profesional de la línea de acción de asignación de subsidios de vivienda nueva y usada, revisa las minutas de las escrituras y los actos administrativos para identificar alguna eventual inconsistencia en los mismos y prevenir así la materialización del riesgo. En el caso de encontrar inconsistencias, se relaciona en base de datos de producto no conforme y se solicita al profesional encargado la respectiva corrección.</t>
  </si>
  <si>
    <t>base de datos de revisión de escrituras y actos administrativos</t>
  </si>
  <si>
    <t>Identificación de Riesgos: Aunque durante el cuarto trimestre del año 2022 se identificó que el riesgo continúa vigente de acuerdo con el contexto interno y externo institucional, éste no se materializó debido a los controles implementados. 
Materialización de Evento Potencial Principal: El evento potencial no se materializó.
Materialización de Evento Potencial Intermedio: Respecto a los eventos potenciales intermedios se concluye que, durante el cuarto trimestre del 2022, estos no se materializaron. 
Diseño, Efectividad de Controles: Para el cuarto  trimestre del año 2022, el riesgo no se ha materializado; toda vez que se continúa con la aplicación periódica y constante de los controles definidos para la administración de dicho riesgo; y por otra parte, se continúa con la revisión de los actos administrativos proyectados en la línea de acción de asignación de subsidios de vivienda nueva y usada, que implican la aprobación de la Subdirección Jurídica, minutas de escrituras públicas de diferente índole y/o resoluciones de transferencia de inmueble, antes de ser entregados para los vistos buenos y/o firmas respectivas de quienes comparezcan a firmar, es decir, antes de ser entregados para su producto en la versión final; por otra parte, se revisan también los formularios de calificación - constancias de inscripción del registro de las escrituras públicas y/o resoluciones de transferencia de inmueble de los diferentes proyectos habitacionales, verificando si efectivamente se encuentra o no debida y correctamente registrada, y en caso tal de no estarlo, se solicita a la Oficina de Registro de Instrumentos Públicos correspondientes su respectiva corrección al folio de matrícula. En desarrollo de lo anterior, a la fecha sí se han identificado algunos "productos no conformes", es decir, algunos  errores o inconsistencias en algunos actos administrativos o en algunas escrituras públicas de diferente objeto, pero éstos se han corregido previamente antes de ser entregados para visto bueno de la subdirectora jurídica y posterior firma del director según sea el caso o se ha solicitado corrección a la Oficina de Registro de Instrumentos Públicos; de conformidad con el anexo correspondiente; por ello se indica que el riesgo no se ha materializado, por la aplicación efectiva de los controles definidos.
Estado de acciones derivadas del seguimiento a riesgos: No aplica, toda vez que no hay acciones abiertas.</t>
  </si>
  <si>
    <t>Identificación de Riesgos (El evento potencial principal e intermedios continuan vigentes de acuerdo al contexto): aunque durante el primer trimestre del año 2025 se identificó que el riesgo continúa vigente según el contexto interno y externo institucional, este no se materializó debido a los controles implementados.
Materialización de Evento Potencial Principal: El evento potencial no se materializó.
Materialización de Evento Potencial Intermedio: Respecto a los eventos potenciales intermedios, se concluye que, durante el primer trimestre de 2025, estos no se materializaron.
Diseño, Efectividad de Controles: En el primer  trimestre de 2025, el riesgo no se ha materializado. Por un lado, se continúa aplicando de forma periódica y constante los controles definidos para la gestión de dicho riesgo; por otro lado, se mantiene la revisión de los actos administrativos proyectados en la línea de acción de asignación de subsidios de vivienda nueva y usada, que requieren la aprobación de la Subdirección Jurídica. Esto incluye la revisión de minutas de escrituras públicas de distinta índole y/o resoluciones de transferencia o cesión de inmueble, antes de ser entregadas para los vistos buenos y/o firmas de las partes involucradas, es decir, antes de su entrega para la versión final. Además, se revisan los formularios de calificación y las constancias de inscripción en el registro de las escrituras públicas y/o resoluciones de transferencia de inmueble de los diferentes proyectos habitacionales, verificando si están debida y correctamente registradas. En caso de que no lo estén, se solicita a la Oficina de Registro de Instrumentos Públicos correspondiente su corrección en el folio de matrícula.
Por lo tanto, se indica que el riesgo no se ha materializado, es decir, no ha habido afectación económica ni reputacional para el ISVIMED, gracias a la aplicación efectiva de los controles definidos.
Estado de acciones derivadas del seguimiento a riesgos: No aplica, ya que no hay acciones abiertas.</t>
  </si>
  <si>
    <t>Identificación de Riesgos (El riesgo y sus causas continuan vigentes de acuerdo al contexto?):Durante el Segundo trimestre del año 2025 se identificó que el riesgo continúa vigente según el contexto interno y externo institucional, este no se materializó debido a los controles implementados.
Materialización de Evento Potencial Principal: El evento potencial no se materializó.
Materialización de Eventos Potenciales Intermedios (Causas): En relación con los eventos potenciales intermedios, se concluye que durante el primer trimestre de 2025 no se presentó su materialización.
Diseño, Efectividad de Controles: Durante el segundo trimestre de 2025, el riesgo identificado no se ha materializado. Esto obedece, por un lado, a la aplicación periódica y constante de los controles establecidos para su adecuada gestión, y por otro, a la continuidad en los procesos de revisión de los actos administrativos proyectados en el marco de la línea de acción de asignación de subsidios para vivienda nueva y usada, los cuales requieren aprobación por parte de la Subdirección Jurídica.
Dicha revisión comprende minutas de escrituras públicas de distinta índole y resoluciones de transferencia o cesión de inmuebles, las cuales son evaluadas antes de ser remitidas para los vistos buenos y/o firmas por las partes intervinientes, es decir, previo a su versión final. Adicionalmente, se realiza la verificación de los formularios de calificación y las constancias de inscripción en el registro de las escrituras públicas y/o resoluciones mencionadas, correspondientes a los diferentes proyectos habitacionales. En los casos en que se detectan inconsistencias o registros incompletos, se solicita a la Oficina de Registro de Instrumentos Públicos la corrección respectiva en el folio de matrícula inmobiliaria.
En consecuencia, se concluye que el riesgo no ha generado afectaciones económicas ni reputacionales para el ISVIMED, gracias a la implementación efectiva de los controles definidos.
Acciones derivadas de materialización de eventos / fortalecimiento de controles: No aplica, ya que no hay acciones abiertas.</t>
  </si>
  <si>
    <t>Subdireccion Juridica- Escrituracion : https://app.powerbi.com/view?r=eyJrIjoiMmI1NWE0MmQtYTY2ZC00NjMwLTk1ODQtZjExN2VhMTcwNzkwIiwidCI6IjEyNjRjNjY1LTk3ZWYtNGNlZS05NzJkLTM3NDAwYTI2MmM3YSJ9</t>
  </si>
  <si>
    <t>El riesgo y sus causas continuan vigentes de acuerdo al contexto? (Ver Columnas F y H): El riesgo continúa vigente por posibles errores u omisiones en la aplicación normativa y revisión documental, aunque los controles actuales han mitigado su ocurrencia.
Se materializó el Riesgo? : No se materializó el riesgo durante el tercer trimestre de 2025, toda vez que no se evidenciaron inconsistencias en el contenido de las escrituras públicas ni en las resoluciones de transferencia para el periodo evaluado.
Se materializaron las causas? :No se materializaron las causas; se mantiene control sobre la aplicación normativa y la revisión documental.
Los Controles están bien  diseñados, se aplican conforme al diseño  y son efectivos? Los controles se encuentran adecuadamente diseñados y se aplican conforme a los procedimientos establecidos. Las revisiones efectuadas por el profesional de la línea de acción de asignación de subsidios, tanto sobre las minutas de escrituras y actos administrativos como sobre los insumos técnicos y jurídicos aplicables, han permitido prevenir la generación de productos no conformes, Por lo anterior, los controles son efectivos para mitigar el riesgo de inconsistencias documentales.
Que acciones propones o se están llevando a cabo para gestionar los riesgos y las causas que se materializaron? (Si no aplica colocar NA) N.A. – No se materializó el riesgo; se mantiene la revisión preventiva de minutas y actos administrativos.
Que acciones propones o se están llevando a cabo para fortalecer los controles? (Revisa también si se establecieron acciones en la columna AJ ) No se establecieron acciones. Se propone fortalecer la revisión cruzada y la actualización de procedimientos para prevenir inconsistencias en escrituras y actos administrativos.</t>
  </si>
  <si>
    <t>El riesgo y sus causas continuan vigentes de acuerdo al contexto? Para el periodo evaluado , el riesgo y sus causas continúan vigentes, dado que persiste la posibilidad de inconsistencias en el contenido de las escrituras públicas o actos administrativos.
Se materializó el Riesgo?  : No se ha materializado el riesgo en el periodo evaluado; sin embargo, se han detectado inconsistencias menores que fueron corregidas oportunamente.
Se materializaron las causas? Durante el cuarto trimestre de 2025, No se han materializado las causas en su totalidad, aunque se han identificado oportunidades de mejora en la revisión minuciosa de insumos.
Los Controles están bien  diseñados, se aplican conforme al diseño  y son efectivos?Los controles son adecuados y se aplican conforme a los procedimientos. El profesional revisa minutas y actos administrativos para identificar inconsistencias y solicita correcciones cuando es necesario. Además, verifica insumos aplicables para evitar errores. Por lo anterior, los controles son efectivos para mitigar el riesgo.
Que acciones propones o se están llevando a cabo para gestionar los riesgos y las causas que se materializaron? (Si no aplica colocar NA) , Durante el cuarto trimestre de 2025, NA (No se ha materializado el riesgo).
Que acciones propones o se están llevando a cabo para fortalecer los controles? En caso de que tengas acciones por ejecutar en la columna AJ también concluir frente a su estado): Para el periodo evaluado , no se establecieron acciones. Se propone fortalecer la revisión cruzada y la actualización de procedimientos para prevenir inconsistencias en escrituras y actos administrativos.</t>
  </si>
  <si>
    <t>2. Omisión o falta de revisión minuciosa por parte del profesional encargado, de los insumos aplicables que proporcionan información relevante para la elaboración de minutas de escrituras y actos administrativos, tales como: plataformas de consulta aplicables, el Reglamento de Propiedad Horizontal y/o el formulario de calificación del mismo, el expediente del hogar, el contenido de la escritura pública, el contenido del acto administrativo. Lo anterior, puede ocasionar la materialización de un producto no conforme.</t>
  </si>
  <si>
    <t>2. El profesional de la línea de acción de asignación de subsidios de vivienda nueva y usada, verifica los insumos aplicables que proporcionan información con el fin de evitar la materialización del riesgo.</t>
  </si>
  <si>
    <t>GJ21</t>
  </si>
  <si>
    <t>Prevenir desviaciones o irregularidades en el desarrollo de las actividades de supervisión e interventoría y verificar cada uno de los componentes técnico, administrativo, jurídico, financiero y contable asociados</t>
  </si>
  <si>
    <t>Contratación</t>
  </si>
  <si>
    <t>por mal desempeño institucional derivado del incumplimiento de objetivos, metas y servicios.
por apertura de procesos disciplinarios y administrativos sancionatorios en contra de los funcionarios que ejercen supervisión contractual</t>
  </si>
  <si>
    <t>debido al incumplimiento del objeto y de las obligaciones establecidas en los contratos y convenios suscritos por el Isvimed para la realización de su objeto social.</t>
  </si>
  <si>
    <t>Posibilidad de afectación económica y reputacional del Instituto reflejada en el mal desempeño institucional derivado del incumplimiento de objetivos, metas y servicios, así como en apertura de procesos disciplinarios y administrativos sancionatorios en contra de los funcionarios que ejercen supervisión contractual. Lo anterior, debido al incumplimiento del objeto y de las obligaciones establecidas en los contratos y convenios suscritos por el Isvimed para la realización de su objeto social.</t>
  </si>
  <si>
    <t>1. Falta de idoneidad en el personal que ejerce la supervisión de contratos y convenios.</t>
  </si>
  <si>
    <t>1. El profesional especializado del área de contratación realiza seguimiento a la adecuada designación de la supervisión de acuerdo al instructivo para designación de supervisiones.</t>
  </si>
  <si>
    <t>Memorando de designación de la supervisión.
Memorando de análisis de designación que aplica cuando la persona  no cumple.</t>
  </si>
  <si>
    <t xml:space="preserve">Identificación de Riesgos: El riesgo continua vigente, despues de este trimestre.
Materialización de Evento Potencial Principal: Para este cuarto trimestre no se ha materializado el riesgo, puesto los contratistas de los contratos suscritos y vigentes en el cuarto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los apoyos a la supervisión, de igual manera se realizo un ajuste en el SIFI, para que el formato de designación y delegación este acorde a lo registrado en el sistema de SIFI. 
Diseño, Efectividad de Controles: Los controles ha sido efectivos, con las capacitaciones realizadas en el ultimo seguimiento Del segundo trimestre, en este trimestre se realizó capacitación a los supervisores de Publicidad en SECOP II y de documentos previos, estructuración documentos previos.
Estado de acciones derivadas del seguimiento a riesgos: Se cumplio total, ya que a la fecha se han venido realizando de manera trimestral capacitaciones y socializaciones del Manual y de los formatos anexos al mismo, Asi mismo se brinda apoyo en las supervisiones complejas, para lo cual se contrato a traves del contrato N°429 de prestación de servicios al contratista Luis Villa, se adjunta contrato e informe de actividades, donde se verifican los apoyos realizados.
Lo anterior con el fin de mejorar y mitigar los riesgos en la supervisión de contratos y convenios.
</t>
  </si>
  <si>
    <t xml:space="preserve">Identificación de Riesgos: El riesgo continua vigente, despues de este trimestre.
Materialización de Evento Potencial Principal: Para este primer trimestre no se ha materializado el riesgo, puesto los contratistas de los contratos suscritos y vigentes en el primer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los apoyos a la supervisión, de igual manera se realizo un ajuste en el SIFI, para que el formato de designación y delegación este acorde a lo registrado en el sistema de SIFI.
Diseño, Efectividad de Controles: Los controles ha sido efectivos, con las capacitaciones realizadas en el ultimo seguimiento cuarto trimestre 2024 y primer trimestre 2025, en la cual se realizó capacitación a los supervisores de Publicidad en SECOP II y de documentos previos, estructuración documentos previos y capacitación apoyos a la supervisión.
Estado de acciones derivadas del seguimiento a riesgos: Se cumplio total, ya que a la fecha se han venido realizando de manera mensual capacitaciones en temas de buenas practicas de supervisión, actualización de formatos. Asi mismo se brinda apoyo en las supervisiones complejas a traves de los contratistas: (Liz Dalila Cartagena Henao Contrato 180 de 2025, Luis Eduardo Rivas Contrato 181 de 2025, Leonardo Fabio Alarcon contrato 173-2025). Quienes dentro de sus actividades y objeto realizan el apoyo en la ejecución de los contratos y en la liquidacion de los mismos. </t>
  </si>
  <si>
    <t>https://isvimedgovco-my.sharepoint.com/:f:/g/personal/leidy_rengifo_isvimed_gov_co1/EvwQGly5RbdJn75-atQv2lABafG9FiWYS4jkXOc4MQuNMA?e=wVP5TD</t>
  </si>
  <si>
    <t xml:space="preserve">Identificación de Riesgos: El riesgo continua vigente, despues de este segundo trimestre.
Materialización de Evento Potencial Principal: Para este segundo trimestre no se ha materializado el riesgo, puesto los contratistas de los contratos suscritos y vigentes en el segundo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los apoyos a la supervisión, de igual manera se realizo un ajuste en el SIFI, para que el formato de designación y delegación este acorde a lo registrado en el sistema de SIFI.
Diseño, Efectividad de Controles: Los controles ha sido efectivos, con las capacitaciones realizadas primer y segundo trimestre 2025, en la cual se realizó capacitación a los supervisores de Publicidad en SECOP II y de documentos previos, estructuración documentos previos y capacitación apoyos a la supervisión.
Estado de acciones derivadas del seguimiento a riesgos: Se cumplio total, ya que a la fecha se han venido realizando de manera mensual capacitaciones en temas de buenas practicas de supervisión, actualización de formatos. Asi mismo se brinda apoyo en las supervisiones complejas a traves de los contratistas: (Liz Dalila Cartagena Henao Contrato 180 de 2025, Luis Eduardo Rivas Contrato 181 de 2025, Leonardo Fabio Alarcon contrato 173-2025). Quienes dentro de sus actividades y objeto realizan el apoyo en la ejecución de los contratos y en la liquidacion de los mismos. </t>
  </si>
  <si>
    <t>https://isvimedgovco.sharepoint.com/:f:/s/5Juridica-11.Equipoprimariojuridica/Euiqc93Jzu5OjO1T-voyNCwBSOlg-j3cM2Rw4_bxHpmYsw?e=slIDDb</t>
  </si>
  <si>
    <t xml:space="preserve">Identificación de Riesgos: El riesgo continua vigente, despues de este tercer trimestre.
Materialización de Evento Potencial Principal: Para este tercer trimestre no se ha materializado el riesgo, puesto los contratistas de los contratos suscritos y vigentes en el tercer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Diseño, Efectividad de Controles: Los controles ha sido efectivos, con las capacitaciones realizadas primer, segundo y tercer trimestre 2025, en la cual se realizó capacitación a los supervisores de buenas practicas en contratación y de estructuración documentos previos y capacitación apoyos a la supervisión.
Estado de acciones derivadas del seguimiento a riesgos: Se cumplio total, ya que a la fecha se han venido realizando de manera mensual capacitaciones en temas de buenas practicas de supervisión, actualización de formatos. Asi mismo se brinda apoyo en las supervisiones complejas a traves de los contratistas: (Liz Dalila Cartagena Henao Contrato 406 de 2025, Luis Eduardo Rivas Contrato 411 de 2025, Leonardo Fabio Alarcon contrato 367-2025). Quienes dentro de sus actividades y objeto realizan el apoyo en la ejecución de los contratos y en la liquidacion de los mismos. </t>
  </si>
  <si>
    <t>https://isvimedgovco.sharepoint.com/:f:/s/5Juridica-11.Equipoprimariojuridica/EmdxPGDT4fBEgTPhoeaLyEkB78bnA0GDp-RSLZcMKBuEAw?e=2tegJY</t>
  </si>
  <si>
    <t xml:space="preserve">Identificación de Riesgos: El riesgo continua vigente, despues de este cuarto trimestre.
Materialización de Evento Potencial Principal: Para este cuarto trimestre no se ha materializado el riesgo, puesto los contratistas de los contratos suscritos y vigentes en el cuarto trimestre, cumplieron con las obligaciones contractuales, no se ha evidenciado ningun posible incumplimiento contractual. 
Materialización de Evento Potencial Intermedio:  No se ha materializado los eventos intermedios,  ya que se realiza una delegación de supervision a los funcionarios idoneos, ademas se esta implementando con base al manual de supervisión e interventoria, Formato M-GJ-03.
Diseño, Efectividad de Controles: Los controles ha sido efectivos, con las capacitaciones realizadas primer, segundo, tercer trimestre y cuarto trimestre 2025, en la cual se realizó capacitación a los supervisores de buenas practicas en contratación y de estructuración documentos previos y capacitación apoyos a la supervisión.
Estado de acciones derivadas del seguimiento a riesgos: Se cumplio total, ya que a la fecha se han venido realizando de manera mensual capacitaciones en temas de buenas practicas de supervisión, actualización de formatos. Asi mismo se brinda apoyo en las supervisiones complejas a traves de los contratistas: (Liz Dalila Cartagena Henao Contrato 406 de 2025, Luis Eduardo Rivas Contrato 411 de 2025, Leonardo Fabio Alarcon contrato 367-2025). Quienes dentro de sus actividades y objeto realizan el apoyo en la ejecución de los contratos y en la liquidacion de los mismos. </t>
  </si>
  <si>
    <t>https://isvimedgovco.sharepoint.com/:b:/s/6Control_Interno-controlinterno/IQAQH4k0IS2rTbbQUAd-aqGuAREdft2LYS-fT5uPVGAhPtI?e=ofz9wG</t>
  </si>
  <si>
    <t>2. falta de conocimiento y aplicación del Manual de Supervisión e interventoria</t>
  </si>
  <si>
    <t>El supervisor del contrato verifica a traves de un seguimiento financiero, juridico, contable, administrativo y tecnico la ejecución del contrato a traves del formato F-GJ-17 INFORME_DE_SUPERVISION_PERSONAS_JURIDICA_CONTRATOS_INTERADMINISTRATIVO_OBRAS_Y_OTROS, el cual es aprobado por el ordenador del gasto.
Documentado en: M-GJ-03 - MANUAL DE SUPERVISIÓN E INTERVENTORÍA</t>
  </si>
  <si>
    <t>F-GJ-17 INFORME_DE_SUPERVISION_PERSONAS_JURIDICA_CONTRATOS_INTERADMINISTRATIVO_OBRAS_Y_OTROS</t>
  </si>
  <si>
    <t>GJ22</t>
  </si>
  <si>
    <t>Garantizar que el 100% de los contratos ajudicados cumplan los requisitos normativos</t>
  </si>
  <si>
    <t>Posibilidad de afectación económica del Instituto</t>
  </si>
  <si>
    <t>por multas y sanciones del ente regulador</t>
  </si>
  <si>
    <t>debido a la adjudicación de contratos sin el cumplimiento de requisitos legales</t>
  </si>
  <si>
    <t>Posibilidad de afectación económica del Instituto por multas y sanciones del ente regulador, debido a la adjudicación de contratos sin el cumplimiento de requisitos legales</t>
  </si>
  <si>
    <t>1. Deficiencias en el estudio de mercado y análisis de sector en la etapa de planeación del proceso por parte de la Subdirección que requiere la necesidad.</t>
  </si>
  <si>
    <t>1. El profesional especializado del área de contratación orienta a los funcionarios y contratistas que apoyan la etapa de planeación contractual en la proyección de estudios de mercado y análisis del sector, de acuerdo a las necesidades que tenga cada subdirección. Lo anterior de acuerdo al manual de contratación.</t>
  </si>
  <si>
    <t>Registros de asistencia a la capacitación (virtual, presencial)</t>
  </si>
  <si>
    <t>Realizar cuando sea aplicable, las orientaciones respectivas a los funcionarios y contratistas que apoyan la etapa de planeación contractual en la proyección de estudios de mercado y análisis del sector, de acuerdo a las necesidades que tenga cada subdirección.
Socialización a los miembros del comité de contratación de las funciones que le competen dentro del manual de contratación.
Finalizar el proceso de documentación de instructivos para las diferentes modalidades de contratación y gestionar su aprobación y socialización.</t>
  </si>
  <si>
    <t xml:space="preserve">Identificación de Riesgos:El riesgo continua vigente durante el cuarto trimestre,  no obstante con los controles que se realizan, hasta el momento han sido mitigados. 
Materialización de Evento Potencial Principal: en este  cuartor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del primer semestre de 2023, capacitacion en estructuración de estudios previos y se actualizó el formato del mismo.
Estudio previos persona natural
Previo a cada comité se socializan las necesidades tal y como lo estipula el instructivo comite de Estructuración,  contratación y supervisión contractual I-GJ-22.
</t>
  </si>
  <si>
    <t xml:space="preserve">Identificación de Riesgos:El riesgo continua vigente durante el primer trimestre, no obstante con los controles que se realizan, hasta el momento han sido mitigados. 
Materialización de Evento Potencial Principal: en este primer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y asi mismo los criterios de sostenibilidad, innovacion y socialmente responsable que le aplica a cada objeto contractual.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del primer semestre de 2025, capacitacion en estructuración de estudios previos y se actualizó el formato el 27de enero de 2025.
Estudio previos persona natural.
Previo a cada comité se socializan las necesidades tal y como lo estipula el instructivo comite de Estructuración, contratación y supervisión contractual I-GJ-22.
</t>
  </si>
  <si>
    <t>https://isvimedgovco-my.sharepoint.com/:f:/g/personal/leidy_rengifo_isvimed_gov_co1/Ep8-bkw9A19GimudHsl0XwMBcko95xrXpi7GwJxAvm-dyg?e=svUelj</t>
  </si>
  <si>
    <t xml:space="preserve">Identificación de Riesgos:El riesgo continua vigente durante el segundo trimestre, no obstante con los controles que se realizan, hasta el momento han sido mitigados. 
Materialización de Evento Potencial Principal: en este segundo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y asi mismo los criterios de sostenibilidad, innovacion y socialmente responsable que le aplica a cada objeto contractual.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 segundo semestre de 2025, capacitacion en estructuración de estudios previos, la cual se realizo durante el mes de mayo. 
Previo a cada comité se socializan las necesidades tal y como lo estipula el instructivo comite de Estructuración, contratación y supervisión contractual I-GJ-22.
</t>
  </si>
  <si>
    <t>https://isvimedgovco.sharepoint.com/:f:/s/5Juridica-11.Equipoprimariojuridica/EnV8t1tSQlVMrIWTYpynRk0BUdW9F3Kjy7kuoXG_TiopSQ?e=v1YCjZ</t>
  </si>
  <si>
    <t xml:space="preserve">Identificación de Riesgos:El riesgo continua vigente durante el tercer trimestre, no obstante con los controles que se realizan, hasta el momento han sido mitigados. 
Materialización de Evento Potencial Principal: en este tercer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y asi mismo los criterios de sostenibilidad, innovacion y socialmente responsable que le aplica a cada objeto contractual.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 Ley de grantias de 2026, capacitacion en estructuración de estudios previos, la cual se realizo durante el mes de septiembre. 
Previo a cada comité se socializan las necesidades tal y como lo estipula el instructivo comite de Estructuración, contratación y supervisión contractual I-GJ-22.
</t>
  </si>
  <si>
    <t>https://isvimedgovco.sharepoint.com/:f:/s/5Juridica-11.Equipoprimariojuridica/Et7g9h60PAdEinp6SavC0LQBCCT3loDWLtg4LunE9SRIyQ?e=TsrHsO</t>
  </si>
  <si>
    <t xml:space="preserve">Identificación de Riesgos:El riesgo continua vigente durante el cuarto trimestre, no obstante con los controles que se realizan, hasta el momento han sido mitigados. 
Materialización de Evento Potencial Principal: en este cuarto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se actualizan los formatos con lo que las areas proyectan sus necesidades, desde los estudios previos como el analisis de sector economico. Asi mismo desde la mesa interdisciplinaria se recomienda las modalidades contractuales que aplican dependiendo la modalidad comtractual y asi mismo los criterios de sostenibilidad, innovacion y socialmente responsable que le aplica a cada objeto contractual. 
En cada comité de contratación previamente los miembros realizan una verificación de los documentos y estudios previos, el analisis de sector y demas.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asi mismo se implemento para la contratacion de Ley de grantias de 2026, revisión de los contratos pendientes y seguimientos del PAA.
Previo a cada comité se socializan las necesidades tal y como lo estipula el instructivo comite de Estructuración, contratación y supervisión contractual I-GJ-22.
</t>
  </si>
  <si>
    <t>https://isvimedgovco.sharepoint.com/:b:/s/5Juridica-11.Equipoprimariojuridica/IQDqj_avz09wQLiUeJMjo5j5Afo-jPpJnmFHVLW6MVmHFOw?e=bmI2Jd</t>
  </si>
  <si>
    <t>2. El Comité de contratación aprueba contrataciones que no cumplen requisitos legales.</t>
  </si>
  <si>
    <t>2. El profesional especializado que funge como secretario del Comité de Contratación realiza una exposición de las necesidades presentadas teniendo en cuenta la planeación, el estudio de mercado y el análisis del sector, identificando la modalidad contractual y justificando la necesidad. Esto con el objetivo de informar suficientemente a los integrantes del Comité de Contratación como base para la toma decisiones en observancia de los requisitos legales.</t>
  </si>
  <si>
    <t>Actas del Comité de Contratación</t>
  </si>
  <si>
    <t>3. No se verifica el cumplimiento de requisitos establecidos acorde con el tipo de contratación por parte del equipo de contratación.</t>
  </si>
  <si>
    <t>3. El equipo de contratación verifica conforme a las listas de chequeo para cada modalidad de contratación, el cumplimiento de los requisitos para la suscripción del contrato. En el caso de incumplimiento de requisitos, se realiza la devolución de observaciones a la subdirección correspondiente.
Documentado en: M-GJ-01_MANUAL_DE_CONTRATACION.</t>
  </si>
  <si>
    <t>Listas de chequeo de cumplimiento de requisitos por modalidad de contratación</t>
  </si>
  <si>
    <t>En caso de materialización del riesgo, se debe realizar la nulidad del contrato, conforme a lo estipulado en los articulos 44, 45, 46, 47 y 48 de la Ley 80 de 1993.</t>
  </si>
  <si>
    <t>Auto de nulidad de contrato</t>
  </si>
  <si>
    <t>GJ30</t>
  </si>
  <si>
    <t xml:space="preserve">Lograr ahorros en la contratación de Bienes y servicios distintos a la prestación de servicios profesionales, en las que se define una modalidad de selección objetiva, con respecto al valor de presupuesto oficial de cada proceso, en cada vigencia. </t>
  </si>
  <si>
    <t>Posiblidad de afectación económica</t>
  </si>
  <si>
    <t>por imposiblidad de utilizar el recurso que se puede ahorrar para cumplir otros fines esenciales del Instituto.</t>
  </si>
  <si>
    <t>debido a que no se logren ahorros en la contratación de Bienes y servicios distintos a la prestación de servicios profesionales, en las que se define una modalidad de selección objetiva, con respecto al valor de presupuesto oficial de cada proceso</t>
  </si>
  <si>
    <t>Posiblidad de afectación económica por imposiblidad de utilizar el recurso que se puede ahorrar para cumplir otros fines esenciales del Instituto, debido a que no logren ahorros en la contratación de Bienes y servicios distintos a la prestación de servicios profesionales, en las que se define una modalidad de selección objetiva, con respecto al valor de presupuesto oficial de cada proceso</t>
  </si>
  <si>
    <t>Falta de tecnicismo en la estructuración de los análisis del sector y de mercado en cuanto a presupuesto, requisitos de experiencia, financieros y técnicos.</t>
  </si>
  <si>
    <t>El area contractual realiza asesoría para la estructuración de los análisis del sector y de marcado conforme a los estipulado en la norma y la guía de Colombia eficiente</t>
  </si>
  <si>
    <t>manual</t>
  </si>
  <si>
    <t>Actas de reuniones de asesoría
Correos electrónicos con subsanaciones</t>
  </si>
  <si>
    <t xml:space="preserve">Identificación de Riesgos:El riesgo se encuentra vigente durante el primer trimestre, no obstante con los controles que se realizan, hasta el momento han sido mitigados. 
Materialización de Evento Potencial Principal: en este primer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conforme al nuevo procedimiento del I-GJ-24 INSTRUCTIVO DE ETAPAS CONTRACTUALES Y PUBLICACIÓN EN EL SECOP II  en la mesa interdisciplinaria de contratación se discute la modalidad de contratación, plazos, actividades y demas, en este caso durante este primer rimestre hemos logrado ahorro en los procesos contractuales de competencia, ya que el proceso IP-002-2025, el cual salio con un presupuesto oficial de $10,477,000 adjudicado por un valor final $8,213,960 obteniendo un ahorro de $2,263,140. Se adjunta Link del Secop https://community.secop.gov.co/Public/Tendering/OpportunityDetail/Index?noticeUID=CO1.NTC.7725483&amp;isFromPublicArea=True&amp;isModal=False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</si>
  <si>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https://community.secop.gov.co/Public/Tendering/OpportunityDetail/Index?noticeUID=CO1.NTC.7725483&amp;isFromPublicArea=True&amp;isModal=False</t>
  </si>
  <si>
    <t xml:space="preserve">Identificación de Riesgos:El riesgo se encuentra vigente durante el segundo trimestre, no obstante con los controles que se realizan, hasta el momento han sido mitigados. 
Materialización de Evento Potencial Principal: en este segundo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conforme al nuevo procedimiento del I-GJ-24 INSTRUCTIVO DE ETAPAS CONTRACTUALES Y PUBLICACIÓN EN EL SECOP II actualizado en el mes de Junio, en la mesa interdisciplinaria de contratación se discute la modalidad de contratación, plazos, actividades y demas, en este caso durante este primer rimestre hemos logrado ahorro en los procesos contractuales de competencia:
1,  IP-004-2025, el cual salio con un presupuesto oficial de $24,418,018  adjudicado por un valor final $14,126,500 obteniendo un ahorro de $10,291,518 Se adjunta Link del Secop https://community.secop.gov.co/Public/Tendering/OpportunityDetail/Index?noticeUID=CO1.NTC.8021028&amp;isFromPublicArea=True&amp;isModal=False
2, IP-005-2025  el cual salio con un presupuesto oficial de $15.956.805  adjudicado por un valor final $12.011.000 obteniendo un ahorro de $3.945.805 Se adjunta Link del Secop 
https://community.secop.gov.co/Public/Tendering/OpportunityDetail/Index?noticeUID=CO1.NTC.8101059&amp;isFromPublicArea=True&amp;isModal=False
Ademas de las demas procesos competitivos, de los cuales en todos se obtuvo ahorros sobre el presupuesto oficiial.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</si>
  <si>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 xml:space="preserve">Identificación de Riesgos:El riesgo se encuentra vigente durante el tercer trimestre, no obstante con los controles que se realizan, hasta el momento han sido mitigados. 
Materialización de Evento Potencial Principal: en este tercer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en la mesa interdisciplinaria de contratación se discute la modalidad de contratación, plazos, actividades y demas, en este caso durante este tercer rimestre hemos logrado ahorro en los procesos contractuales de competencia:
1,  IP-013-2025, el cual salio con un presupuesto oficial de $17,800,000  adjudicado por un valor final $17,800,00 obteniendo un ahorro por items unitarios de 41% Se adjunta Link del Secop https://community.secop.gov.co/Public/Tendering/ContractNoticePhases/View?PPI=CO1.PPI.40155795&amp;isFromPublicArea=True&amp;isModal=False
2, IP-015-2025  el cual salio con un presupuesto oficial de $63.023.433  adjudicado por un valor final $45.978.000 obteniendo un ahorro de $17,045,433 Se adjunta Link del Secop 
https://community.secop.gov.co/Public/Tendering/ContractNoticePhases/View?PPI=CO1.PPI.42323975&amp;isFromPublicArea=True&amp;isModal=False
Ademas de las demas procesos competitivos, de los cuales en todos se obtuvo ahorros sobre el presupuesto oficiial.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</si>
  <si>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 xml:space="preserve">Identificación de Riesgos:El riesgo se encuentra vigente durante el cuarto trimestre, no obstante con los controles que se realizan, hasta el momento han sido mitigados. 
Materialización de Evento Potencial Principal: en este cuarto trimestre no se ha materializado el riesgo principal y los controles efectuados han sido efectivos. 
Materialización de Evento Potencial Intermedio: Respecto a los eventos potenciales, no se han materializado, puesto a la fecha desde el área contractual, se verifican los requisitos habilitantes, la idoneidad y experiencia y las capacidades (tecnica, juridica y financiera) exigidas en cada uno de los procesos contractuales, asi mismo,  en la mesa interdisciplinaria de contratación se discute la modalidad de contratación, plazos, actividades y demas, en este caso durante este tercer rimestre hemos logrado ahorro en los procesos contractuales de competencia:
1,  IP-017-2025, el cual salio con un presupuesto oficial de $34,402,882  adjudicado por un valor final $30,048,410 obteniendo un ahorro por propuesta de $4,354,472 Se adjunta https://community.secop.gov.co/Public/Tendering/OpportunityDetail/Index?noticeUID=CO1.NTC.8900934&amp;isFromPublicArea=True&amp;isModal=False
2, IP-018-2025  el cual salio con un presupuesto oficial de $16,588,244  adjudicado por un valor final $10,262,560 obteniendo un ahorro de $6,325,684 Se adjunta Link del Secop 
https://community.secop.gov.co/Public/Tendering/OpportunityDetail/Index?noticeUID=CO1.NTC.8951956&amp;isFromPublicArea=True&amp;isModal=False
3. IP-020-2025  el cual salio con un presupuesto oficial de $10,434,330  adjudicado por un valor final $7,559,290  obteniendo un ahorro de $2,875,040 Se adjunta Link del Secop 
https://community.secop.gov.co/Public/Tendering/OpportunityDetail/Index?noticeUID=CO1.NTC.9109923&amp;isFromPublicArea=True&amp;isModal=False
4. IP-021-2025 el cual salio con un presupuesto oficial de $8,199,102  adjudicado por un valor final $7,800,000  obteniendo un ahorro de $399,102 Se adjunta Link del Secop 
https://community.secop.gov.co/Public/Tendering/OpportunityDetail/Index?noticeUID=CO1.NTC.9110026&amp;isFromPublicArea=True&amp;isModal=False
Ademas de las demas procesos competitivos, de los cuales en todos se obtuvo ahorros sobre el presupuesto oficiial. 
Diseño, Efectividad de Controles: Se encuentran adecuadamente diseñados y se aplican correctamente.
Estado de acciones derivadas del seguimiento a riesgos: A la fecha se realizan apoyos por partes de los abogados del area contractual en la estructuración y planeación de los procesos contractuales, por el apoyo financiero en el analisis del sector, por correo electronico, tal como lo indica el instructivo de I-GJ-24 INSTRUCTIVO DE ETAPAS CONTRACTUALES Y PUBLICACIÓN EN EL SECOP II .
</t>
  </si>
  <si>
    <t>El Comité de Contratación decide una modalidad contractual directa en una necesidad de bien o servicio que puede ser objeto de una modalidad de selección objetiva.</t>
  </si>
  <si>
    <t>El profesional lider de contratación presenta al Comité de Contratación la viabilidad jurídica de las posibles modalidades contractuales aplicables a la necesidad contractual mostrando las pertinencia de la mismas.</t>
  </si>
  <si>
    <t>Actas de Comités de contratación y de mesa interdisciplnaria de contratación</t>
  </si>
  <si>
    <t>Poca concurrencia de los posibles oferentes según la modallidad de selección objetiva</t>
  </si>
  <si>
    <t>El profesional lider de contratación analiza que otra causal es pertinente para adelantar el proceso en otra modalidad contractual</t>
  </si>
  <si>
    <t>Acta de la mesa interdisciplinaria</t>
  </si>
  <si>
    <t>GJ23</t>
  </si>
  <si>
    <t xml:space="preserve">Implementar el cumplimiento de los principios que gobiernan la contratación estatal, especialmente los referentes a la etapa de selección (transparencia, economía, selección objetiva, buena fe, publicidad, igualdad, concurrencia, planeación y previsibilidad, principalmente).
</t>
  </si>
  <si>
    <t xml:space="preserve"> Posibilidad de afectación reputacional del Instituto</t>
  </si>
  <si>
    <t>reflejada en el mal desempeño institucional derivado del incumplimiento de metas y objetivos relacionados con el Plan de Desarrollo Municipal a cargo del Instituto y con la Planeación Estratégica Institucional.</t>
  </si>
  <si>
    <r>
      <t xml:space="preserve">debido a que se realice contratación de prestación de servicios profesionales que no cumplen las necesidades del Instituto
</t>
    </r>
    <r>
      <rPr>
        <sz val="11"/>
        <color rgb="FFFF0000"/>
        <rFont val="Arial Narrow"/>
        <family val="2"/>
      </rPr>
      <t>ELIMINAR</t>
    </r>
  </si>
  <si>
    <t>Posibilidad de afectación reputacional del Instituto reflejada en el mal desempeño institucional derivado del incumplimiento de metas y objetivos relacionados con el Plan de Desarrollo Municipal a cargo del Instituto y con la Planeación Estratégica Institucional, debido a que se realice contratación de prestación de servicios profesionales que no cumplen las necesidades del Instituto</t>
  </si>
  <si>
    <t>Riesgo Estratégico</t>
  </si>
  <si>
    <t>Los supervisores realizan de manera semestral la evaluación de proveedores, en donde se contrasta el cumplimiento de las obligaciones contractuales con el desempeño de las mismas. En el caso de una mala calificación, el contratista debe ser reevaluado y el supervisor debe generar compromisos y aspectos a mejorar.
Documentado en: FGI-12 Y FGI-13. Formatos de evaluación de proveedores.</t>
  </si>
  <si>
    <t>Registros de evaluación de proveedores</t>
  </si>
  <si>
    <t>Definir metodología para para la adecuada selección y contratación de personal de apoyo que se contrata a través de la modalidad de contratación directa, que incluya verificación del perfil de competencias en coherencia con las obligaciones contractuales a desarrollar y fases de entrevista.</t>
  </si>
  <si>
    <t xml:space="preserve">Identificación de Riesgos: el riesgo continua vigente.
Materialización de Evento Potencial Principal: No se materializo,ya que una vez realizada las evaluaciones de proveedores, se pudo constatar que los proveedores que brindaron su servicio eln el primer semestre cumplieron con sus actividades contractuales, lo que significa es que a la fecha el Isvimed ha contratado profesionales o personal de apoyo idoneo para cumplir con las necesidades del Isvimed, se esta a la espera de la evaluación de proveedores del segundo semestre la cual se debe realizar al 16 de diciembre por parte de los supervisores.
Materialización de Evento Potencial Intermedio:Respecto a los eventos intermedios, no se ha materializado, ya que en la contratación del segundo semestre del año, se verifico por parte del área contractual, que cada perfil cumpliera con la idoneidad y experiencia reflejada en los estudios previos. Es necesario solicitar la eliminacion del evento potencial intermedio N°3, ya que la ley no exige que se realice un proceso de selección objetiva, en la modalidad de contratación directa, esta queda a discrecionalidad de la entidad estatal, asi mismo se solicita eliminar la acción contenida en la columna J, que apuntaba al evento potencial. 
Diseño, Efectividad de Controles: Los controles se realizaron, desde el area contractual, con el fin de que se cumpliera con la idoneidad reflejada en los estudios previo.
Estado de acciones derivadas del seguimiento a riesgos: En la actualidad existe una guia para la definición de perfiles bajo la modalidad de contratación de servicios, GU-GJ-01, la idea es ajustar dicha guia, con el fin de que sirva como instrumento para el proceso de selección de los contratistas, no obstante en este semestre y con el fin de validar la idoneidad y experiencia. se adopto por medio de acto administrativo los honorarios de los perfiles de las necesidades de las personas, profesionles que prestan sus servicios, el cual incluye la experiencia que deben cumplir para obtener ciertos pagos de honorarios.  
</t>
  </si>
  <si>
    <t xml:space="preserve">En caso de materialización del riesgo, se debe realizar el proceso sancionatorio al contratista por incumplimiento de las obligaciones contractuales o la terminación anticipada del contrato.
Documentado en: I-GJ-07, Instructivo de imposición de sanciones multas y declaratoria de incumplimiento de contratos y convenios. </t>
  </si>
  <si>
    <t>Acto Administrativo Sancionatorio
Acto administrativo de terminación anticipada de contrato.
Reclamación de pólizas de cumplimiento</t>
  </si>
  <si>
    <t>1. En la etapa de planeación de la contratación, las subdirecciones elaboran estudios previos con perfiles profesionales y seleccionan hojas de vida que no son acordes a las actividades a desarrollar.</t>
  </si>
  <si>
    <t>El profesional líder de la línea de contratación aswesora a los enlaces de contratación y los supervisores de las distintas áreas respecto a la elaboración de los estudios previos que se realizan para suplir las necesidades del instituto.</t>
  </si>
  <si>
    <t>Registros de realización de capacitaciones.
Material audiovisual</t>
  </si>
  <si>
    <t>2. No se revisan los estudios previos por parte de la Subdirección Jurídica.</t>
  </si>
  <si>
    <t>El equipo de contratación, como parte de la etapa contractual, revisa los estudios previos de cada proceso, para validar si el perfil de competencias establecido en el mismo es coherente con las obligaciones contractuales a desarrollar. En caso de identificar diferencias, se realiza devolución respectiva al área para su subsanación.
Documentado en: M-GJ-01_MANUAL_DE_CONTRATACION.</t>
  </si>
  <si>
    <t>Estudio previo con VoBo de la profesional líder de la línea de contratación.
Correo electrónico con las observaciones del estudio previo a la persona encargada del proceso.</t>
  </si>
  <si>
    <t>GJ24</t>
  </si>
  <si>
    <t xml:space="preserve">NA
Riesgo de Corrupción
</t>
  </si>
  <si>
    <t>Contratación
Contratación - Esquema Fiduciario</t>
  </si>
  <si>
    <t>reflejada en multas, sanciones y hallazgos de los entes de control por violación del principio de transparencia en la contratación estatal o en régimen exceptuado, así como detrimento patrimonial por contratación indebida.</t>
  </si>
  <si>
    <t>debido al direccionamiento de los procesos de contratación hacia determinados oferentes o eludir la modalidad de contratación legalmente aplicable. Lo anterior para el beneficio particular.</t>
  </si>
  <si>
    <t>Posibilidad de afectación económica y reputacional del Instituto reflejada en multas, sanciones y hallazgos de los entes de control por violación del principio de transparencia en la contratación estatal o en régimen exceptuado, así como detrimento patrimonial por contratación indebida. Lo anterior, debido al direccionamiento de los procesos de contratación hacia determinados oferentes o eludir la modalidad de contratación legalmente aplicable. Lo anterior para el beneficio particular.</t>
  </si>
  <si>
    <t>1. Los estudios previos y técnicos del proceso, pliegos de condiciones contienen especificaciones desde la experiencia, capacidad jurídica y financiera cerrada a un proponente y no a lo ofertado en el sector económico.</t>
  </si>
  <si>
    <t>1. El equipo de contratación verifica dentro de los estudios previos y técnicos que se realice un efectivo análisis del sector comparando diferentes empresas, entidades publicas o ESAL que presten el servicio o que suministren los bienes. En el caso de identificar especificaciones que no permitan la pluralidad de oferentes, se devuelve a las subdirecciones para realizar las subsanaciones pertinentes.
Documentado en: M-GJ-01_MANUAL_DE_CONTRATACION. / Instructivo de para celebración decontratos derivados de fideicomisos / Instructivo para la selección de fiduciarias</t>
  </si>
  <si>
    <t>Lista de chequeo de revisión de requisitos
Estudios previos de la modalidad contractual
Invitación Privada</t>
  </si>
  <si>
    <r>
      <rPr>
        <sz val="11"/>
        <color rgb="FFFF0000"/>
        <rFont val="Arial Narrow"/>
        <family val="2"/>
      </rPr>
      <t xml:space="preserve">Documentar en el instructivo I-GF-09. Instructivo para la Administración de Fiducias, lo referente a la aplicación de principios y criterios que exijan y limiten la presentación de ofertas de personas naturales o jurídicas con intereses en común (grados de consaguinidad, representante legales, socios, grados de afinidad, civil, etc).
Determinar clausulas específicas en los contratos de fiducia mercantil (a partir de 2023) y los contratos que se deriven de este, orientadas a la aplicación de principios de contratación que eviten actos de corrupción y requisitos que exijan y limiten la presentación de ofertas de personas naturales o jurídicas con intereses en común (grados de consaguinidad, representante legales, socios, grados de afinidad, civil, etc).
</t>
    </r>
    <r>
      <rPr>
        <sz val="11"/>
        <color indexed="8"/>
        <rFont val="Arial Narrow"/>
        <family val="2"/>
      </rPr>
      <t xml:space="preserve">
</t>
    </r>
  </si>
  <si>
    <t>Identificación de Riesgos: El riesgo continua vigente. 
Materialización de Evento Potencial Principal: No se ha materializado durante el cuarto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asi mismo se matriculo en calidad el instructivo de Publicación en SECOP II, con el fin de volver obligatorio y eficaz la plataforma para todos las areas del Isvimed. 
Estado de acciones derivadas del seguimiento a riesgos:
Junto con talento humano, y a traves del programa de bienestar, se implentó la sensibilizacion de los valores como la integridad, la honestidad y demas valores. Los controles existentes fueron efectivos. Evidencia campaña de valores, la politica de integridad de MIPG esta a cargo del area de talento humano, y que en el desarrollo de dicha politica se implementaran una serie de herramientas de la función pública. 
La Dirección del Instituto tomó la decisión de hacer parte del RITA – Red Interinstitucional de Transparencia y Anticorrupción. En este marco de actuación, El Isvimed ya ha establecido un canal de denuncias a través del cual, tanto ciudadanos como funcionarios, pueden denunciar riesgos y hechos de corrupción, a la fecha no se ha presentado denuncias.</t>
  </si>
  <si>
    <t>Identificación de Riesgos: El riesgo continua vigente. 
Materialización de Evento Potencial Principal: No se ha materializado durante el primer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t>
  </si>
  <si>
    <t xml:space="preserve">"Identificación de Riesgos: El riesgo continua vigente. 
Materialización de Evento Potencial Principal: No se ha materializado durante el segundo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primer instructivo del proceso de fiducias, bajo el numero I-GJ-25 el mismo se volvio a socializar el 30 de cotubre de 2024.Los proceso actuales de fiducia se realizan bajo este procedimiento, actualmente estamos trabajando en modificarlo para, se tiene un borrador y se actualiza en calidad en el mes de Abril de 2025."
</t>
  </si>
  <si>
    <t xml:space="preserve">"Identificación de Riesgos: El riesgo continua vigente. 
Materialización de Evento Potencial Principal: No se ha materializado durante el Tercer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tercer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instructivo del proceso de fiducias, bajo el numero I-GJ-25 el mismo .Los proceso actuales de fiducia se realizan bajo este procedimiento, se realizo una socializacion del proceso de fiducias el 17 de septiembre al nuevo subdirector Juridico. 
</t>
  </si>
  <si>
    <t xml:space="preserve">"Identificación de Riesgos: El riesgo continua vigente. 
Materialización de Evento Potencial Principal: No se ha materializado durante el Cuarto trimestre, a la fecha no existe evidencia de una contratación indebida. 
Materialización de Evento Potencial Intermedio: No se ha materializado, los estudios previos y tecnicos del procesos, son revisados con el fin de que garanticen el principio de planeación, concurrencia, transparencia, economia y pluralidad de oferentes. Asi mismo en este tercer trimestre, los procesos de selección objetiva, fueron revisados con el fin que se aplicaran factores de evaluación garantizando los anteriores principios, ademas de cumplir lo estipulado en el acuerdo 016 y el decreto 310 de 2022.
Diseño, Efectividad de Controles: Los controles han sido efectivos, ya que desde la subdirección juridica, area contractual se realizan las revisiones y obervaciones que correspondan, actualmente la entidad tiene la obligatoriedad de utilizar SECOP II,  lo que hace que los procesos sean transparentes y eficaces.
Estado de acciones derivadas del seguimiento a riesgos:
Se proyecto y matriculo en calidad el instructivo del proceso de fiducias, bajo el numero I-GJ-25 el mismo .Los proceso actuales de fiducia se realizan bajo este procedimiento.
</t>
  </si>
  <si>
    <t>2. Posibilidad de verificar previo al cierre de un proceso de selección las ofertas económicas de los oferentes, con el fin de favorecer a un oferente.</t>
  </si>
  <si>
    <t>2. Con la implementación de la plataforma transaccional SECOP II, se hace imposible verificar previo al cierre del proceso las ofertas económicas de los oferentes.
Bajo esquema fiduciario, las ofertas son enviadas directamente a la fiduciaria y esta no las envía al Instituo hasta la fecha y hora del cierre del proceso, imposibilitando que la ofertas sean conocidas de manera previa.</t>
  </si>
  <si>
    <t>Automático</t>
  </si>
  <si>
    <t>Sin Registro</t>
  </si>
  <si>
    <t>Contratos Esquema fiduciario
Correo electrónico de remisión de ofertas por parte de la fiduciaria
Ofertas privadas físicas</t>
  </si>
  <si>
    <t>3. Falta de integridad del personal que interviene desde la fase de planeación hasta la fase de ejecución y cierre.</t>
  </si>
  <si>
    <t>Contratación por ley 80
4. El no uso de la plataforma tienda virtual de Colombia Compra eficiente para la adquisición de bienes y servicios de la entidad</t>
  </si>
  <si>
    <t xml:space="preserve">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 
</t>
  </si>
  <si>
    <t>Estudio Previo en donde se especfifica la consulta de los acuerdos marco vigentes</t>
  </si>
  <si>
    <t>Contratación por ley 80
5. No se hace uso de la la modalidad de selección objetiva aplicable para la adquisición de los distintos bienes y servicios que requiere la entidad.</t>
  </si>
  <si>
    <t>La Subdirección Jurídica evalúa la modalidad de selección aplicable considerando lo principios de la Función Pública, la contratación y el marco legal vigente aplicable; se hace consideración especial a la excepción de contratación para los proyectos de vivienda según ley 388 de 1.997 y 2079 de 2021, para los cuales se debe utilizar el contrato de Fiducia Mercantil.</t>
  </si>
  <si>
    <t>Estudios Previos
Pliego de Condiciones / Invitación
Actas Mesa Interdisciplinaria de Contratación.
Acta de Comité de Estructuración de contatación y supervisión.</t>
  </si>
  <si>
    <t>6. La no aplicación de los principios de la contratación establecidos en el Manual de Contratación, capitulo 2, numeral 2.1., en los contratos de Fiducia Mercantil.</t>
  </si>
  <si>
    <t>La Subdirección de Dotación y Habitat, Administrativa y Financiera y Jurídica, establecen los requisitos técnicos, jurídicos, administrativos, financieros o contables aplicables al Contrato de Fiducia y a los contratos que se desprendan hacia terceros para el cumplimiento del objeto y alcance de dicho contato.
De acuerdo a la complejidad de los proyectos, la Subdirección de Dotación y Habitat y la Subdirección Jurídica elaboran matriz específica de riesgos previsibles según indicaciones de la dirección incluyendo riesgos de corrupción.</t>
  </si>
  <si>
    <r>
      <t xml:space="preserve">Contrato de Fudicia Mercantil
Comunicaciones y entrega de requisitos y especificaciones por parte de Isvimed a la Fuduciaria.
</t>
    </r>
    <r>
      <rPr>
        <sz val="11"/>
        <rFont val="Arial Narrow"/>
        <family val="2"/>
      </rPr>
      <t>Estudios Previos para Fiducia Mecantil.</t>
    </r>
    <r>
      <rPr>
        <sz val="11"/>
        <color theme="1"/>
        <rFont val="Arial Narrow"/>
        <family val="2"/>
      </rPr>
      <t xml:space="preserve">
Matrices de riesgos previsibles de proyectos de complejidad especial.</t>
    </r>
  </si>
  <si>
    <t>En caso de que el riesgo se materialice se realiza la respectiva denuncia ante las autoridades competentes, la cual podrá realizarse de manera directa o mediante el marco del RITA a través del Oficial de Transparencia. En caso de ser sancionado fiscalmente por detrimento patrimonial, los servidores publicos responderan ya sea con las garantias que esten constituidas a su nombre o con patrimonio propio.
Documentado en: P-GE-10, PROCEDIMIENTO PARA EL TRAMITE DE DENUNCIAS.</t>
  </si>
  <si>
    <t>GJ25</t>
  </si>
  <si>
    <t>Implementar el cumplimiento de los principios que gobiernan la contratación estatal, especialmente los referentes a la etapa de selección (transparencia, economía, selección objetiva, buena fe, publicidad, igualdad, concurrencia, planeación y previsibilidad, principalmente).
Cumplir los objetivos del sistema de compras y en general de contratación, especialmente los de eficacia, eficiencia, economía, promoción de la competencia, rendición de cuentas, manejo de riesgos, publicidad y trasparencia, entre otros.</t>
  </si>
  <si>
    <t>por multas, sanciones y hallazgos de los Entes de control</t>
  </si>
  <si>
    <t xml:space="preserve">debido a la rendición inoportuna de información contractual en plataformas de ley. </t>
  </si>
  <si>
    <t xml:space="preserve">Posibilidad de afectación económica y reputacional del Instituto por multas, sanciones y hallazgos de los Entes de control, debido a la rendición inoportuna de información contractual en plataformas de ley. </t>
  </si>
  <si>
    <t>El profesional especializado verifica que los documentos obligatorios para la publicación se publiquen dentro del término establecido por la norma. En caso de que se evidencie la no publicación se procede por el principio de publicidad y transparencia a publicar de manera extemporánea.</t>
  </si>
  <si>
    <t>Soportes de publicados en la plataformas Secop I, Secop II y Gestión Transparente</t>
  </si>
  <si>
    <t xml:space="preserve">Identificación de Riesgos: El riesgo continua Vigente
Materialización de Evento Potencial Principal:  Durante el cuarto trimestre no se materializo la publicación fuera de los tiempos en la plataforma SECOP II.
Materialización de Evento Potencial Intermedio: Durante el cuarto trimestre, no se materializaron los eventos potenciales intermedios, puesto que los controles y seguimientos se han realizado por parte del area contractual, al ser SECOP II una plataforma transaccional, la información se publica en tiempo real.  
Diseño, Efectividad de Controles:  A la fecha los controles son efectivos, teniendo en cuenta que se solicitó en el ultimo seguimiento, modificar el control, en el cual dos contratistas, uno por parte de la subdirección juridica y otro de la subdirección Financiera, realizan el seguimiento de la publicidad en SECOP II, como se evidencia en el reporte de actividades de dichos contratistas. Se adjunta como evidencia. 
Estado de acciones derivadas del seguimiento a riesgos:Se esta dando cumplimiento a el instructivo del procedimiento de publicación la plataforma SECOP II. Formato IGJ24 Instructivo Publicación Secop II 
</t>
  </si>
  <si>
    <t>1. Falta de control y seguimiento en las publicaciones de los documentos obligatorios en el SECOP por parte del equipo de contratación y de la supervisión.</t>
  </si>
  <si>
    <t xml:space="preserve">La subdirección jurídica por medio de un contratista cuenta con la obligación de realizar seguimiento y control a las publicaciones de las plataformas tales como: Secop I, Secop II y Gestión Transparente. Le corresponde generar reportes del estado de cumplimiento y alertas en caso de materializarse el riesgo, asi mismo la subdirección administrativa y financiera cuenta con un contratista quien publica la ejecución de los contratos desde el componente de ejecución financiera. </t>
  </si>
  <si>
    <t>Reportes de estado de cumplimiento de publicación de contratos en plataformas.
Correo electrónicos con alertas de incumplimiento de los términos de publicación.</t>
  </si>
  <si>
    <t>2. La norma permite en SECOP I, la publicación de los documentos 3 días después de la fecha del documento, lo que genera represamiento de información para publicar.</t>
  </si>
  <si>
    <t>El profesional especializado teniendo en cuenta la obligatoriedad de la migración a la plataforma Secop II, adelanta las gestiones de los procedimientos e instructivos pertinentes para implementar en tiempo real y de manera electrónica las actuaciones, modificaciones, adiciones de los contratos que se suscriban en Secop con el fin de cumplir con el principio de publicidad y transparencia en los tiempos de ley</t>
  </si>
  <si>
    <t>Soportes de publicaciones en la plataforma SECOP II</t>
  </si>
  <si>
    <t>GJ26</t>
  </si>
  <si>
    <t xml:space="preserve">Dar cumnplimiento de las pautas  para la adecuada gestión de los conflictos de intereses que deben ser declarados por parte de servidores públicos y contratistas, en cumplimiento de la normatividad aplicable. </t>
  </si>
  <si>
    <t>Declaración del conflicto de intereses</t>
  </si>
  <si>
    <t>Posibilidad de afectación económica o reputacional del Instituto</t>
  </si>
  <si>
    <t>por materialización de actos de corrupción
por hallazgos por parte de los entes de control</t>
  </si>
  <si>
    <t>debido a que los contratistas del Instituto no declaren sus posibles conflictos de intereses.</t>
  </si>
  <si>
    <t>Posibilidad de afectación económica o reputacional por materialización de actos de corrupción, asi como por  hallazgos por parte de los entes de control, debido a que los contratistas del Instituto no declaren sus posibles conflictos de intereses.</t>
  </si>
  <si>
    <t>1. No se establecen mecanismos internos para el manejo, declaración y recusación de los conflictos de intereses por parte de los contratistas del Instituto, en cumplimiento de la normatividad aplicable.</t>
  </si>
  <si>
    <r>
      <t xml:space="preserve">El Manual para la Gestión de los Conflictos de Intereses establece los lineamientos que deben ser tenidos en cuenta para determinar si un contratista se encuentra en situación de conflicto de intereses ya sea real, potencial o aparente, durante el desarrollo de sus obligaciones como contratista (situación sobreviniente), asi mismo establece los términos y formatos que deben ser utilizados para realizar la declaración o la recusación según aplique.
El area de Contratación, verifica que la declaración se haya realizado dentro de los tres (3) días siguientes al conocimiento de la situación de conflicto, y que la respuesta a la declaración de conflicto de intereses se haya realizado dentro del término de los 10 días hábiles y en caso de aceptarse, verifica que se haya gestionado el cambio de persona que deberá asumir las funciones de la situación que generó el conflicto de intereses.
El profesional líder de contratación verifica que se ingresen las declaraciones de conflicto de intereses / recusaciones en la matriz de seguimiento anual. 
El profesional líder de contratación verifica, cuando sea aplicable, que las situaciones de conflictos de intereses sobrevinientes declaradas por parte de los contratistas hayan sido publicadas en el aplicativo de integridad de la Función Pública dentro de los 2 meses siguientes al conocimiento de la situación.
</t>
    </r>
    <r>
      <rPr>
        <b/>
        <sz val="11"/>
        <color theme="1"/>
        <rFont val="Arial Narrow"/>
        <family val="2"/>
      </rPr>
      <t>Documentado en: Manual para la Gestón de los Conflictos de Intereses, M-GH-07</t>
    </r>
  </si>
  <si>
    <t>Formato de declaración de situaciones de conflicto de intereses para contratistas
Formato de recusación
Matriz de seguimiento anual a la gestión de los conflictos de intereses y recusaciones
Reporte de las declaraciones de Ley 2013 de 2019 del aplicativo de integridad.</t>
  </si>
  <si>
    <t>NO APLICABA</t>
  </si>
  <si>
    <t xml:space="preserve">Identificación de Riesgos: El riesgo continua Vigente
Materialización de Evento Potencial Principal:  Durante el primer trimestre no se materializo un hecho de corrupción.
Materialización de Evento Potencial Intermedio: Durante el primer trimestre se aplican las buenas practicas del proceso de integridad y transparencia y es la consulta en el portal Paco. Asi mismo se matriculo en calidad el formato F-GJ-211   SEGUIMIENTO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</si>
  <si>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https://isvimedgovco-my.sharepoint.com/:f:/g/personal/leidy_rengifo_isvimed_gov_co1/ErlNuNjD2-1AgsnLHR_5K-gBf8vA4pJQlfsCWygbNDqAwA?e=jqG9Vx</t>
  </si>
  <si>
    <t xml:space="preserve">Identificación de Riesgos: El riesgo continua Vigente
Materialización de Evento Potencial Principal:  Durante el segundo trimestre no se materializo un hecho de corrupción.
Materialización de Evento Potencial Intermedio: Durante el segundo trimestre se aplican las buenas practicas del proceso de integridad y transparencia y es la consulta en el portal Paco. Asi mismo se matriculo en calidad el formato F-GJ-211   SEGUIMIENTO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</si>
  <si>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https://isvimedgovco.sharepoint.com/:f:/s/5Juridica-11.Equipoprimariojuridica/Eq1VIQE3E-BPn7BkmJ_h4xMBgFJqqI-gg6l6sK4MjwCHTA?e=lcVALp</t>
  </si>
  <si>
    <t xml:space="preserve">Identificación de Riesgos: El riesgo continua Vigente
Materialización de Evento Potencial Principal:  Durante el tercer trimestre no se materializo un hecho de corrupción.
Materialización de Evento Potencial Intermedio: Durante el tercer trimestre se aplican las buenas practicas del proceso de integridad y transparencia y es la consulta en el portal Paco. Asi mismo se matriculo en calidad el formato F-GJ-211   SEGUIMIENTO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control que realizan los supervisores una vez se firma el plaz y salvo.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</si>
  <si>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https://isvimedgovco.sharepoint.com/:f:/s/5Juridica-11.Equipoprimariojuridica/EgoGXs1FqUlMmS2-fs6eDC8BdmCvz8q2oD7cy8BC5CoOnQ?e=40WTIJ</t>
  </si>
  <si>
    <t xml:space="preserve">Identificación de Riesgos: El riesgo continua Vigente
Materialización de Evento Potencial Principal:  Durante el cuarto trimestre no se materializo un hecho de corrupción.
Materialización de Evento Potencial Intermedio: Durante el cuarto trimestre se aplican las buenas practicas del proceso de integridad y transparencia y es la consulta en el portal Paco. Asi mismo se ealiza seguimiento  en  el formato F-GJ-211   SEGUIMIENTO INGRESOS CONTRATISTAS CONFLICTO DE INTERESES. En el que se revisa por parte de los abogados de apoyo los ingresos en las diferentes plataformas, incluyendo la declaracion del conlicto de intereses. De igual manera se modificó el formato F-GJ-67 PAZ Y SALVO, con el fin de incluir que los contratista a la terminación de los contratos realicen la declaración del aplicativo de RETIRO, control que realizan los supervisores una vez se firma el plaz y salvo.
Diseño, Efectividad de Controles:  A la fecha los controles son efectivos, teniendo en cuenta que el grupo de integridad se reune con frecuencia, se han cumplido los compromisos y las actividades que tiene a cargo cada miembro,  de igual manera como requisito de suscripción del contrato se encuenta en las listas de chequeo dicha declaracion de conclicto de intereses. </t>
  </si>
  <si>
    <t>https://isvimedgovco.sharepoint.com/:x:/s/5Juridica-07.Contratacion-Liquidaciones/IQAXGXwkMewwSYWO8r27HQOZAdkXI88yeOYkRr6mPCxzqpI?e=FfNvkz</t>
  </si>
  <si>
    <t>2. No se capacita a los contratistas sobre la importancia de realizar la declaración de los conflictos de intereses y sobre los mecanismos disponibles para declarar o recusar.</t>
  </si>
  <si>
    <t>El grupo de Integridad verifica el cumplimiento de las acciones de capacitación y formación establecidas en el Plan Intitucional de Capacitación - PIC relacionados con la Temática de Conflicto de Intereses, asi mismo verifica el cumplimiento de otras iniciativas de formación que surgen en el marco del Grupo de Integridad y que buscan sensibilizar a los contratistas sobre la importancia de la declararación del conflicto de intereses como medida preventiva de posibles hechos y actos de corrupción.
Documentado en: Estrategia para la Gestión del Conflicto de Intereses de cada vigencia</t>
  </si>
  <si>
    <t>Registros de Asistencia
Memorias de capacitaciones
Seguimiento Estrategia para la Gestión del Conflicto de Intereses de cada vigencia</t>
  </si>
  <si>
    <t xml:space="preserve">3. No existen mecanismos para realizar consultas legales por parte de los contratistas relacionadas con la gestión de los conflictos de intereses. </t>
  </si>
  <si>
    <t>El profesional lider Contratación atiende las consultas jurídicas relacionadas con la gestión del conflicto de intereses realizadas por los contratistas, en el marco de los establecido en el Manual para la Gestón de los Conflictos de Intereses, M-GH-07 y la normatividad vigente aplicable.
Documentado en: Manual para la Gestón de los Conflictos de Intereses, M-GH-07</t>
  </si>
  <si>
    <t>4. Se incumple el deber de publicar las situaciones de conflicto de intereses en el aplicativo de integridad de la Función Pública por parte de los sujetos obligados en la ley 2013 de 2019.</t>
  </si>
  <si>
    <t>El profesional líder de  Contratación verifica que los contratistas  cumplan con el deber de publicar la declaración de bienes y rentas, el registro de conflictos de interés y la declaración sobre el impuesto a la renta y complementarios en el aplicativo por la integridad de la Función Pública, en los términos establecidos en la ley 2013 de 2019. Para lo cual se debe descargar el reporte de las declaraciones de Ley 2013 de 2019 correspondientes al Isvimed cada que haya nuevas contrataciones.
Si se identifican declaraciones de conflicto de intereses, esta deben relacionarse en la matriz de seguimiento anual para la gestión de los conflictos de intereses y recusaciones, garantizando su análsis para determinar si se acepta o no el impedimento por parte de la autoridad competente, y las medidas de control a implementar.
Documentado en: Manual para la Gestón de los Conflictos de Intereses, M-GH-07</t>
  </si>
  <si>
    <t>Reporte de las declaraciones de Ley 2013 de 2019 del aplicativo de integridad.
Matriz de seguimiento anual a la gestión de los conflictos de intereses y recusaciones</t>
  </si>
  <si>
    <t>5. No se establece la obligación de realizar la declaración de los conflictos de intereses como  una obligación en los contratos de prestación de servicios y de apoyo a la gestión.</t>
  </si>
  <si>
    <t>El profesional líder de contratación verifica que en las minutas de los contratos de prestación de servicios y de apoyo a la gestión (personas naturales) se incluyan obligaciones contractuales relacionadas con el deber de publicar en el aplicativo de integridad, la declaración de los conflictos de intereses ya sea al inicio y al finalizar el contrato, asi como de aquellas situaciones sobrevinientes de conflictos de intereses que ocurran durante el desarrollo del contato. La obligación de declarar las situaciones sobrevinientes de conflictos de intereses debe realizarse en todo caso de acuerdo a la metodología establecida en el Manual para la gestión de los conflictos de intereses, M-GH-07.</t>
  </si>
  <si>
    <t>Minutas de contratos de prestación de servicios y de apoyo a la Gestión</t>
  </si>
  <si>
    <t>6. No se identifican areas con mayor riesgo de conflicto de intereses para establecer medidas preventivas y detectivas.</t>
  </si>
  <si>
    <t>El profesional lider de contratación relaciona los conflictos de intereses declarados de manera sobreviniente o aquellos declarados en el aplicativo de integridad de la Función Publica en la Matriz de seguimiento anual a la gestión de los conflictos de intereses y recusaciones y realiza el respectivo análisis con el fin de identificar zonas de riesgo e implementar acciones preventivas.</t>
  </si>
  <si>
    <t>Matriz de seguimiento anual a la gestión de los conflictos de intereses y recusaciones.
Análisis de conflictos de intereses de contratistas</t>
  </si>
  <si>
    <t>En caso de que el conflicto de intereses se materialice, cualquier persona puede realizar  la respectiva denuncia ante las autoridades competentes, ya sea  de manera directa o a través de los canales de denuncia del Instituto en el marco del  RITA .
Por otro lado,  el líder de contratación remité el caso a la Subdirección Jurídica para la activación del respectivo proceso administativo sancionatorio al contratista que incumpla con la obligación de declarar y publicar los conflictos de intereses
Documentado en: P-GE-10, PROCEDIMIENTO PARA EL TRAMITE DE DENUNCIAS.</t>
  </si>
  <si>
    <t xml:space="preserve">Denuncias sobre materialización de conflictos de intereses.
Expedientes de procesos administrativos sancionatorios.
</t>
  </si>
  <si>
    <t>GJ31</t>
  </si>
  <si>
    <t>Lograr que el 100% de los contratos sean liquidados en los plazos estipulados por la ley para cada vigencia</t>
  </si>
  <si>
    <t>Contratación
Contratación - Esquema Fiduciario</t>
  </si>
  <si>
    <t>Posiblidad de afectación económica y reputacional</t>
  </si>
  <si>
    <t>por pérdida de recursos derivada de la pérdida de la competencia para solicitar los reintegros cuando a ellos hubiera lugar.
Por hallazgos de los entes de control</t>
  </si>
  <si>
    <t>debido a que no se logre liquidar los contratos en los plazos estipulados por la ley</t>
  </si>
  <si>
    <t>Posiblidad de afectación económica y reputacional por pérdida de recursos derivada de la pérdida de la competencia para solicitar los reintegros cuando a ellos hubiera lugar, asi como por hallazgos de los entes de control, debido a que no se logre liquidar los contratos en los plazos estipulados por la ley</t>
  </si>
  <si>
    <t>Los servidores designados para la liquidación de los contratos no cuenten con la información financiera, técnica y jurídica suficiente para la liquidación, y no fueron supervisores en la etapa de ejecución del mismo</t>
  </si>
  <si>
    <t>El ordenador del gasto debe verificar las actas de entrega de supervisión de los contratos delegados al servidor publico que se desvincula de la entidad para efectos de generar paz y salvo. Estas actas deben contener el balance financiero, cumplimiento de actividades y obligaciones, vigencias de garantías, alertas y recomendaciones, referencia de la información fisica o digital y el cumplimiento de la publicidad en el SECOP II.</t>
  </si>
  <si>
    <t>Actas de entrega de la supervisión
Paz y salvo de entrega</t>
  </si>
  <si>
    <t xml:space="preserve">Identificación de Riesgos: El riesgo continua Vigente
Materialización de Evento Potencial Principal:  Durante el primer trimestre no se materializo, ya que no se ha perdido competencia para liquidar.
Materialización de Evento Potencial Intermedio: Durante el primer  trimestre, no se materializaron los eventos potenciales intermedios, durante este trimestre seguimos realizando seguimiento a los contratos pendientes de liquidación, por medio de correo electronico por parte del equipo contratado para el apoyo como se detallo en el riesgo GJ-21, del cual se contrataron 4 apoyos para adelantar la oportuna liquidacipon de los contratos y convenios y de los contratos de esquema fiduciarios, se ha enviado por medio de correos electronicos las alertas para liquidar, la solicitud de documentos, por parte de este equipo, se comparte evidencia de los mismos. 
Diseño, Efectividad de Controles:  A la fecha los controles son efectivos, teniendo en cuenta que durante este trimestre se han realizado liquidaciones y se han adelantado tramites: 
PARA LOS MESES DE ENERO, FEBRERO Y MARZO,  se han liquidado un total de (12)  los siguientes contratos (293-2023, 296-2023, 520-2023, 436-2024, 427-2024, 483-2023, 830 de 2023 y 329 de 2022) Publicados en el SECOP II. </t>
  </si>
  <si>
    <t>https://isvimedgovco-my.sharepoint.com/:f:/g/personal/leidy_rengifo_isvimed_gov_co1/ElhqG1up_S1Lh8KwA7q5hUEBNdIkGCI3y3Q8Kkh5SKZDEA?e=dZ5jyG</t>
  </si>
  <si>
    <t xml:space="preserve">Identificación de Riesgos: El riesgo continua Vigente
Materialización de Evento Potencial Principal:  Durante el segundo trimestre no se materializo, ya que no se ha perdido competencia para liquidar.
Materialización de Evento Potencial Intermedio: Durante el segundo trimestre, no se materializaron los eventos potenciales intermedios, durante este trimestre seguimos realizando seguimiento a los contratos pendientes de liquidación, por medio de correo electronico por parte del equipo contratado para el apoyo como se detallo en el riesgo GJ-21, del cual se contrataron 4 apoyos para adelantar la oportuna liquidacipon de los contratos y convenios y de los contratos de esquema fiduciarios, se ha enviado por medio de correos electronicos las alertas para liquidar, la solicitud de documentos, por parte de este equipo, se comparte evidencia de los mismos. 
Diseño, Efectividad de Controles:  A la fecha los controles son efectivos, teniendo en cuenta que durante este trimestre se han realizado liquidaciones y se han adelantado tramites: 
PARA LOS MESES DE ABRIL, MAYO Y JUNIO,  se han liquidado un total de (10)  los siguientes contratos (504-2023,321-2022,402-2023,357-2024, 437-2024,828-2023, 066-2023,427-2024,483-2023,286-2022) Publicados en el SECOP II. </t>
  </si>
  <si>
    <t>https://isvimedgovco.sharepoint.com/:f:/s/5Juridica-11.Equipoprimariojuridica/EqoRWnH-AwtGqUOxdCqzPU0BQoUWV2BvaWu4kh-Jmeg3Xw?e=qQlLIl</t>
  </si>
  <si>
    <t xml:space="preserve">Identificación de Riesgos: El riesgo continua Vigente
Materialización de Evento Potencial Principal:  Durante el tercer trimestre no se materializo, ya que no se ha perdido competencia para liquidar.
Materialización de Evento Potencial Intermedio: Durante el tercer trimestre, no se materializaron los eventos potenciales intermedios, durante este tercer trimestre seguimos realizando seguimiento a los contratos pendientes de liquidación, por medio de correo electronico por parte del equipo contratado para el apoyo como se detallo en el riesgo GJ-21, del cual se contrataron 4 apoyos para adelantar la oportuna liquidacipon de los contratos y convenios y de los contratos de esquema fiduciarios, se ha enviado por medio de correos electronicos las alertas para liquidar, la solicitud de documentos, por parte de este equipo, se comparte evidencia de los mismos. 
Diseño, Efectividad de Controles:  A la fecha los controles son efectivos, teniendo en cuenta que durante este trimestre se han realizado liquidaciones y se han adelantado tramites: 
PARA LOS MESES DE JULIO, AGOSTO Y SEPTIEMBRE,  se han liquidado un total de (7)  contratos Publicados en el SECOP II. </t>
  </si>
  <si>
    <t>https://isvimedgovco.sharepoint.com/:f:/s/5Juridica-11.Equipoprimariojuridica/Enh4B54IgLBBhgIzEqg_gbkBVulZDpiAZgG4Gikj4Unl2g?e=sLgago</t>
  </si>
  <si>
    <t xml:space="preserve">Identificación de Riesgos: El riesgo continua Vigente
Materialización de Evento Potencial Principal:  Durante el cuarto trimestre no se materializo, ya que no se ha perdido competencia para liquidar.
Materialización de Evento Potencial Intermedio: Durante el cuarto trimestre, no se materializaron los eventos potenciales intermedios, durante este cuarto trimestre seguimos realizando seguimiento a los contratos pendientes de liquidación, por medio de correo electronico por parte del equipo contratado para el apoyo como se detallo en el riesgo GJ-21, del cual se contrataron 4 apoyos para adelantar la oportuna liquidacipon de los contratos y convenios y de los contratos de esquema fiduciarios, se ha enviado por medio de correos electronicos las alertas para liquidar, la solicitud de documentos, por parte de este equipo, se comparte evidencia de los mismos. 
Diseño, Efectividad de Controles:  A la fecha los controles son efectivos, teniendo en cuenta que durante este trimestre se han realizado liquidaciones y se han adelantado tramites: 
PARA LOS MESES DE Octubre, Noviembre y Diciembre,  se han liquidado un total de (10)  contratos Publicados en el SECOP II. </t>
  </si>
  <si>
    <t>Los servidores designados para la liquidación de los contratos, la realizan muy cercano al término para perder competencia, aumentando la posbilidad de materialización del riesgo.
No se han establecido plazos internos de liquidación por parte de los supervisores con responsabilidad de liquidar contratos. Términos distintos a los establecidos en la ley.</t>
  </si>
  <si>
    <t>El area contractual realiza seguimiento mensual a las liquidaciones pendientes y se notifica via correo electrónico a los supervisores, sobre la fecha límite de liquidación.</t>
  </si>
  <si>
    <t>Matriz de seguimiento a la liquidación de los contratos
correos electrónicos de estado de liquidación de contratos al supervisor designado</t>
  </si>
  <si>
    <t>Establecer plazos internos de liquidación para la liquidación de contratos. Términos distintos a los establecidos en la ley.</t>
  </si>
  <si>
    <t>En el caso de que se materialice el riesgo, el area contractual remite al Comité de Contratación las liquidaciones sobre las que se perdió competencia, para que este determine las acciones correspondientes, que pueden derivar en el inicio de un proceso disciplinario y/o acción de repetición.</t>
  </si>
  <si>
    <t>Acta del Comité de Contratación
Expediente de proceso disciplinario
Constancia de admisión de la acción de repetición por parte del juzgado.</t>
  </si>
  <si>
    <t>GJ32</t>
  </si>
  <si>
    <t xml:space="preserve">
Seleccionar al fiduciario, contratista y/o operador conforme a los principios de la función administrativa tales como:
participación, imparcialidad, transparencia, responsabilidad, economía, debido proceso y moralidad.</t>
  </si>
  <si>
    <t>Contratación - Esquema Fiduciario</t>
  </si>
  <si>
    <t>Posiblidad de afectación reputacional del Instituto</t>
  </si>
  <si>
    <t>reflejada en:
- Requerimientos por parte del Concejo Distrital, Entes de control, veedurias ciudadanas.
- Notificación de acciones contitucionales y procesos judiciales.</t>
  </si>
  <si>
    <t>debido a que se seleccione el fiduciario incumpliendo principios de la función administrativa tales como:
participación, imparcialidad, transparencia, responsabilidad, economía, debido proceso y moralidad.</t>
  </si>
  <si>
    <t>Posiblidad de afectación reputacional del Instituto reflejada en requerimientos por parte del Concejo Distrital, Entes de control y  veedurias ciudadana, asi como en notificación de acciones contitucionales y procesos judiciales, debido a que se seleccione el fiduciario incumpliendo principios de la función administrativa tales como:
participación, imparcialidad, transparencia, responsabilidad, economía, debido proceso y moralidad.</t>
  </si>
  <si>
    <t>1. Falta de concurrencia de los posibles proveedores para participar en los procesos de selección de las fiduciarias</t>
  </si>
  <si>
    <t xml:space="preserve">El area contractual de la Subdirección Jurídica desde el estudio previo establece una estrategia de evaluación diferencial conforme a la natulareza de los posibles proveedores teniendo en cuenta los estipulado en la normatividad aplicable.
En la mesa interdisciplinaria de contratación se revisan y se recomiendan los criterios diferenciadores a considerar para construcción de los pliegos de condiciones / invitaciones privadas.
</t>
  </si>
  <si>
    <t>Acta mesa interdisciplinaria de contratación
Invitaciones privadas
Pliegos de condiciones</t>
  </si>
  <si>
    <t>Identificación de Riesgos (El riesgo y sus causas continuan vigentes de acuerdo al contexto?):
Materialización de Evento Potencial Principal:
Materialización de Eventos Potenciales Intermedios (Causas):
Diseño, Efectividad de Controles:
Acciones derivadas de materialización de eventos / fortalecimiento de controles:</t>
  </si>
  <si>
    <t>No aplica seguimiento en este corte por cuanto el riesgo fue incluido en el mes de mayo de 2025. Ver casillas de control de cambios</t>
  </si>
  <si>
    <t xml:space="preserve">Identificación de Riesgos: El riesgo continua Vigente
Materialización de Evento Potencial Principal:  Durante el segundo trimestre no se materializo, ya que no se ha seleccionado fiduciaria que este incumpliendo principios de la función administrativa tales como:participación, imparcialidad, transparencia, responsabilidad, economía, debido proceso y moralidad
Materialización de Evento Potencial Intermedio: Durante el segundo trimestre, no se materializaron los eventos potenciales intermedios, durante este trimestre cumpliendo lo estipulado en el instructivo I-GJ-26 INSTRUCTIVO_PARA_LA_SELECCION_DE_FIDUCIARIAS_celebracion_contrato_de_fiducias
Diseño, Efectividad de Controles:  A la fecha los controles son efectivos, teniendo en cuenta que se llevo a cabo un proceso de selección de fiducias, cumpliendo los lienamientos del instructivo y los controles estiipulados. Se comparte Link del negocio fiduciario. </t>
  </si>
  <si>
    <t>https://isvimedgovco.sharepoint.com/:f:/s/5Juridica-11.Equipoprimariojuridica/En-1WEEwaXdPl8FKMU0geFgBUT4sRLfUkzGsfecVdpUEJg?e=83MQCz</t>
  </si>
  <si>
    <t xml:space="preserve">Identificación de Riesgos: El riesgo continua Vigente
Materialización de Evento Potencial Principal:  Durante el tercer trimestre no se materializo, ya que no se ha seleccionado fiduciaria que este incumpliendo principios de la función administrativa tales como:participación, imparcialidad, transparencia, responsabilidad, economía, debido proceso y moralidad
Materialización de Evento Potencial Intermedio: Durante el tercer trimestre, no se materializaron los eventos potenciales intermedios, durante este trimestre cumpliendo lo estipulado en el instructivo I-GJ-26 INSTRUCTIVO_PARA_LA_SELECCION_DE_FIDUCIARIAS_celebracion_contrato_de_fiducias
Diseño, Efectividad de Controles:  A la fecha los controles son efectivos, teniendo en cuenta que se llevo a cabo un proceso de selección de fiducias, cumpliendo los lienamientos del instructivo y los controles estiipulados. Se comparte Link del negocio fiduciario. </t>
  </si>
  <si>
    <t>https://isvimedgovco-my.sharepoint.com/:f:/g/personal/carolina_vasquez_isvimed_gov_co1/Enb36rOgoapFo2xTtJaT0e8BxrSXIFO8yNpfE7qWuBVNvw?e=sJzh0h</t>
  </si>
  <si>
    <t xml:space="preserve">Identificación de Riesgos: El riesgo continua Vigente
Materialización de Evento Potencial Principal:  Durante el cuarto trimestre no se materializo, ya que no se ha seleccionado fiduciaria que este incumpliendo principios de la función administrativa tales como:participación, imparcialidad, transparencia, responsabilidad, economía, debido proceso y moralidad
Materialización de Evento Potencial Intermedio: Durante el cuarto trimestre, no se materializaron los eventos potenciales intermedios, durante este trimestre cumpliendo lo estipulado en el instructivo I-GJ-26 INSTRUCTIVO_PARA_LA_SELECCION_DE_FIDUCIARIAS_celebracion_contrato_de_fiducias
Diseño, Efectividad de Controles:  A la fecha los controles son efectivos, teniendo en cuenta que durante estre trimestre no se llevaron procesos fiduciarios, por tanto no se ha realizado conforme al instructivo. </t>
  </si>
  <si>
    <t>2. Se seleccionan ofertas de fiduciarias que contravienen los principios de economía y eficacia de la función administrativa</t>
  </si>
  <si>
    <t>El profesional designado del proceso de Gestión financiera y Gestión jurídica elaboran los términos de la solicitud de cotización o de invitación que se dirigirá a mínimo 2 entidades fiduciarias. La misma incluirá los términos de la cotización o invitación sobre los elementos financieros, jurídicos y/o técnicos que permitan la escogencia de la entidad financiera con base en la propuesta que se reciba y que más se ajuste a la necesidad. Ver ANEXO 2 Instructivo para la selección de Fiduciarias.</t>
  </si>
  <si>
    <t>Cotizaciones
Evaluación de cotizaciones</t>
  </si>
  <si>
    <t>3. Falta de lineamientos estandarizados para la realización de los procesos de selección del fiduciario, contratista y/o operador, lo que puede derivar en procesos suscritos de manera discrecional.</t>
  </si>
  <si>
    <t xml:space="preserve">Desde la Linea de Contratación de la Sudirección Jurídica se elaboró el Instructivo para la selección de Fiduciarias que establece los lineamientos para a realización de estos procesos.
La mesa interdisciplinaria verifica la evaluación de las cotizaciones de las fiduciarias para recomendar la propuesta más idónea. Posteriormente el Comité de Contratación avala la recomendación de la mesa y la posterior adjudicación al fiduciario seleccionado
</t>
  </si>
  <si>
    <t>Registros generados del instructivos para la selección de Fiduciarias.
Actas de la mesa interdisciplinaria
Actas de Comité de Contratación</t>
  </si>
  <si>
    <t>GJ33</t>
  </si>
  <si>
    <t>Garantizar la oportunidad en la gestión jurídica de la necesidades de modificaciones contractuales para evitar el vencimiento de los contratos de derivados del contrato de fiducias.</t>
  </si>
  <si>
    <t>Posibilidad de afectación economica y reputacional del Instituto</t>
  </si>
  <si>
    <t>reflejada en:
- Mayores costos de obra en una nueva contratación.
- Asignación de subsidios por cuantías superores a la incialmente pactadas.
- Condenas en contra del Instituto en procesos judiciales, tribunales de arbitramento.
- requerimientos por incumplimiento por parte del Distrito, entes de control, entidades de control político y ciudadanía en general.</t>
  </si>
  <si>
    <t>debido al vencimiento de los contratos derivados del contrato de fiducias por gestión inoportuna de las modificaciones contractuales.</t>
  </si>
  <si>
    <t>Posibilidad de afectación economica y reputacional del Instituto reflejada en  nayores costos de obra en una nueva contratación, asignación de subsidios por cuantías superores a la incialmente pactadas, condenas en contra del Instituo en procesos judiciales, tribunales de arbitramento, asi como en requerimientos por incumplimiento por parte del Distrito, entes de control, entidades de control político y ciudadanía en general. lo anterior, debido al vencimiento de los contratos derivados del contrato de fiducias por gestión inoportuna de las modificaciones contractuales.</t>
  </si>
  <si>
    <t>Desconocimiento de los procedimientos para la gestión de modificaciones contractuales.</t>
  </si>
  <si>
    <t xml:space="preserve">Los lineamientos para la gestión de las modificaciones contractuales de los contratos derivados de fiducias están establecidas en la Guía de modificación de contratos Esquema Fiduciario.
El Profesional de Contratación asignado socializa la guía en mención a los supervisores (supervisores actuales, nuevos supervisores en entrenamiento). </t>
  </si>
  <si>
    <t>Evidencias de socialización de la Guía de modificación de contratos Esquema Fiduciario</t>
  </si>
  <si>
    <t>No aplica seguimiento en este corte por cuanto el riesgo fue incluido en el mes de mayo de 2025. Ver casillas de control de cambios.</t>
  </si>
  <si>
    <t xml:space="preserve">Identificación de Riesgos: El riesgo continua Vigente
Materialización de Evento Potencial Principal:  Durante el segundo trimestre no se materializo, ya que no se ha generado afectación economica,  debido al vencimiento de los contratos derivados del contrato de fiducias por gestión inoportuna de las modificaciones contractuales.
Materialización de Evento Potencial Intermedio: Durante el segundo trimestre, no se materializaron los eventos potenciales intermedios, durante este trimestre cumpliendo lo estipulado en el instructivo I-GJ-26 INSTRUCTIVO_PARA_LA_SELECCION_DE_FIDUCIARIAS_celebracion_contrato_de_fiducias, I-GJ-23 Contratos derivados y la  GU-GJ-02 - GUIA PARA SURTIR MODIFICACIONES DE CONTRATOS DERIVADOS DE FIDEICOMISOS, el cual se matriculo en caidad el 6 de junio de 2025, y se socializó y capacito al personal el 18 de junio de 2025, por tanto los lienamientos descritos en dicha guia de verificaran de aqui en adelante.
Diseño, Efectividad de Controles:  A la fecha los controles son efectivos, teniendo en cuenta que se llevo a cabo la creación y socialización de la Guia GU-GJ-02 - GUIA PARA SURTIR MODIFICACIONES DE CONTRATOS DERIVADOS DE FIDEICOMISOS, el cual se matriculo en caidad el 6 de junio de 2025, y se socializó y capacitó al personal el 18 de junio de 2025, Durante este trimestre se realizaron modificaciones de los siguientes contratos: La colinita, se realizo el otrosí 4, Invitación N°1 de 2024, otrosi 2 y 3, Contrato de Brezze otrosi 22. </t>
  </si>
  <si>
    <t>https://isvimedgovco.sharepoint.com/:f:/s/5Juridica-11.Equipoprimariojuridica/EpuUtArsYMNGvTYNEdH21S0BcGxRCTu17xm0K_6aXq60_g?e=Ct37de</t>
  </si>
  <si>
    <t>Identificación de Riesgos: El riesgo continua Vigente
Materialización de Evento Potencial Principal:  Durante el tercer trimestre no se materializo, ya que no se ha generado afectación economica,  debido al vencimiento de los contratos derivados del contrato de fiducias por gestión inoportuna de las modificaciones contractuales.
Materialización de Evento Potencial Intermedio: Durante el tercer trimestre, no se materializaron los eventos potenciales intermedios, durante este trimestre cumpliendo lo estipulado en el instructivo I-GJ-26 INSTRUCTIVO_PARA_LA_SELECCION_DE_FIDUCIARIAS_celebracion_contrato_de_fiducias, I-GJ-23 Contratos derivados y la  GU-GJ-02 - GUIA PARA SURTIR MODIFICACIONES DE CONTRATOS DERIVADOS DE FIDEICOMISOS, el cual se matriculo en caidad el 6 de junio de 2025, y se socializó y capacito al personal el 18 de junio de 2025, por tanto los lienamientos descritos en dicha guia de verificaran de aqui en adelante.
Diseño, Efectividad de Controles:  A la fecha los controles son efectivos, teniendo en cuenta que se llevo a cabo la creación y socialización de la Guia GU-GJ-02 - GUIA PARA SURTIR MODIFICACIONES DE CONTRATOS DERIVADOS DE FIDEICOMISOS, del cual se realizo una modificación y actualización el 6 de noviembre de 2025, en el que se incluye un actividad de justificación integral de la necesidad, Durante este trimestre se realizaron modificaciones de los siguientes contratos: modificación 1 a la OE1 de la Inv. 1-2025 Concrecivil y Mejía Acevedo.
En noviembre modificación 2 a la OE1 de la Inv. 1-2025 Concrecivil y Mejía Acevedo,
Otrosí 3 y 4 de Antioquia Presente Inv. 1-2024
En lo que va de diciembre, OE 2 de la Inv. 1-2025 de Concrecivil y Mejía Acevedo y modificación 3 de la OE2 también de Concrecivil y Mejía Acevedo.
Proyecto playita:
Interventoria. Fima otrosi 14 amplia hasta diciembre 2025.
Obra. Otrosi 15 amplia hasta abril 2026.
Proyecto Atardecer S.A: 
Interventoria: otrosies 6, 7 y 8 amplian hasta febrero 2026.
Construcción. Otrosí 5 amplia hasta octubre 2025. Pendiente que resuelvan cesión de contrato.
Invitación interventoría Colinas de Occidente: 
Ciudad del este:
-	Se envía la documentación solicitada para subsanar el otrosí 21, 22 de interventoría, frente al otro 23 ya fue enviado a la fiduciaria, pero se está a la espera de aprobación del otrosí 22 para que procedan con la revisión del otrosí 23.
-	Se esta a la espera de la aprobación del otrosí 12 del desarrollador, se envió la información solicitada y estamos a la espera de la respuesta de la fiduciaria.
Invitación 5 de 2024:
-	Se realizo el otrosí 2 de Socya.
Invitación 1 de 2025:
-	Se realiza otrosí 1 y otrosí 2 de la orden de ejecución 1 de COSEICO.
-	Se realiza otrosí 1 y otrosí 2 de la orden de ejecución 1 de CONSORCIO VIVIENDAS.
-	Se realizó la orden de ejecución 2 de COSEICO y CONSORCIO VIVIENDAS.</t>
  </si>
  <si>
    <t xml:space="preserve">Identificación de Riesgos: El riesgo continua Vigente
Materialización de Evento Potencial Principal:  Durante el cuarto trimestre no se materializo, ya que no se ha generado afectación economica,  debido al vencimiento de los contratos derivados del contrato de fiducias por gestión inoportuna de las modificaciones contractuales.
Materialización de Evento Potencial Intermedio: Durante el Cuarto trimestre, no se materializaron los eventos potenciales intermedios, durante este trimestre cumpliendo lo estipulado en el instructivo I-GJ-26 INSTRUCTIVO_PARA_LA_SELECCION_DE_FIDUCIARIAS_celebracion_contrato_de_fiducias, I-GJ-23 Contratos derivados y la  GU-GJ-02 - GUIA PARA SURTIR MODIFICACIONES DE CONTRATOS DERIVADOS DE FIDEICOMISOS, el cual se matriculo en caidad el 6 de junio de 2025, y se socializó y capacito al personal el 18 de junio de 2025, por tanto los lienamientos descritos en dicha guia de verificaran de aqui en adelante.
Diseño, Efectividad de Controles:  A la fecha los controles son efectivos, teniendo en cuenta que se llevo a cabo la creación y socialización de la Guia GU-GJ-02 - GUIA PARA SURTIR MODIFICACIONES DE CONTRATOS DERIVADOS DE FIDEICOMISOS, el cual se actualizo en calidad en el sentido de agregar una modificación , Durante este trimestre se realizaron modificaciones de los siguientes contratos: </t>
  </si>
  <si>
    <t>No se conocen los plazos contractuales para el trámite oportuno de las modificaciones.</t>
  </si>
  <si>
    <t>Desde la linea de contratación se socializa de manera periódica los lineamientos del manual de supervisión entre los que se encuentran la verificacón de los plazos contractuales para gestionar cuando sea aplicable las modificaciones requeridas con la suficiente anticipación.</t>
  </si>
  <si>
    <t>Evidencias de capacitación</t>
  </si>
  <si>
    <t>Inoportunidad en la entrega de insumos de información por parte del contratista que solicita la modificación contractual</t>
  </si>
  <si>
    <t>El supervisor efectúa alertas tempranas al contratista con relación al desarrollo de los contratos para que en el caso de que sea requerido soliciten con la suficiente anticipación las modificaciones contractuales y aporten la información necesaria.</t>
  </si>
  <si>
    <t>Informe de Supervisión
Solicitud y acal de prorroga, adición, modificación.
Soportes de las modificaciones.</t>
  </si>
  <si>
    <t>GJ34</t>
  </si>
  <si>
    <t>Publicar oportunamente las actuaciones de la actividad contractual en el SECOP II</t>
  </si>
  <si>
    <t>Posibilidad de afectación reputacional</t>
  </si>
  <si>
    <t>reflejada en:
Peticiones por parte de la ciudadanía
Hallazgos de los entes de control</t>
  </si>
  <si>
    <t>debido a la publicación extemporánea en el SECOP II de las actuaciones durante la etapa de ejecución contractual.</t>
  </si>
  <si>
    <t>Posibilidad de afectación reputacional del Instituto reflejada en Peticiones por parte de la ciudadanía y hallazgos de los entes de control, debido a la publicación extemporánea en el SECOP II de las actuaciones durante la etapa de ejecución contractual.</t>
  </si>
  <si>
    <t>Falta de conocimiento por parte de los supervisores con relación a la información que debe ser publicada en el SECOP II relacionada con la ejecución contractual o falta de conocimiento en el uso de la Plataforma</t>
  </si>
  <si>
    <t>alta</t>
  </si>
  <si>
    <t>moderado</t>
  </si>
  <si>
    <t>El equipo de contratación realiza capacitación a los supervisores de los contratos con el fin de garantizar  un manejo adecuado, oportuno y eficiente de la plataforma secop ii. Esta capacitación se incluuye en el cronograma de capacitaciones de Contratación.
El profesional lider de contratación verifica que las capacitaciones en la publicación de la información contractual en el SECOP II se realizan de acuerdo a cronograma y lo consigna en el Plan Táctico de la Subdirección Jurídica.
Documentado en: Manual de Contratación.</t>
  </si>
  <si>
    <t>Conograma Capacitaciones Contratación
Contancias de asistencias capacitaciones
Plan táctico de la Subdirección Jurídica con relación al cumplimiento de las capacitaciones programadas de contratación.</t>
  </si>
  <si>
    <t>No aplica seguimiento en este corte por cuanto el riesgo fue incluido en el mes de noviembre de 2025. Ver casillas de control de cambios.</t>
  </si>
  <si>
    <t>El riesgo y sus causas continuan vigentes de acuerdo al contexto? (Ver Columnas F y H):
Se materializó el Riesgo?  (Evento Potencial Principal. Columna F):
Se materializaron las causas? (Eventos Potenciales Intermedios. Columna H):
Los Controles están bien  diseñados, se aplican conforme al diseño  y son efectivos? (Ver controles en la columna P / Concluir frente a cada control)
Que acciones propones o se están llevando a cabo para gestionar los riesgos y las causas que se materializaron? (Si no aplica colocar NA)
Que acciones propones o se están llevando a cabo para fortalecer los controles? En caso de que tengas acciones por ejecutar en la columna AJ también concluir frente a su estado):</t>
  </si>
  <si>
    <t>Falta de seguimiento a la publicación de las actuaciones durante la etapa de ejecución contractual para cada contrato por parte del supervisor asignado.</t>
  </si>
  <si>
    <t>El profesional asignado de la Subdirección Administrativa y financiera realizar seguimiento al 100% de los contratos en la plataforma Secop ii para validar el cumplimiento del presente hallazgo para lo cual diligencia la matriz de Seguimiento a la Publicidad en la Ejecución Contractual, la cual es enviada al profesional lider de contratación para que en el caso de incumplimiento en la publicidad de algún contrato se envién las alertas correspondientes.
Documentado en Instructivo de Causación y Pago de contratistas.</t>
  </si>
  <si>
    <t>Matriz de Seguimiento Publicidad en la Ejecución Contractual 
Correos de alertas SECOP II</t>
  </si>
  <si>
    <r>
      <rPr>
        <b/>
        <sz val="11"/>
        <color theme="9" tint="-0.249977111117893"/>
        <rFont val="Arial Narrow"/>
        <family val="2"/>
      </rPr>
      <t xml:space="preserve">*Nota: </t>
    </r>
    <r>
      <rPr>
        <sz val="11"/>
        <color theme="1"/>
        <rFont val="Arial Narrow"/>
        <family val="2"/>
      </rPr>
      <t>La columna referencia se sugiere para mantener el consecutivo de riesgos, así el riesgo salga del mapa no existirá otro riesgo con el mismo número. Una entidad puede ir en el riesgo 150 pero tener 70 riesgos, lo que permite llevar una traza de los riesgos. Esta información la debe administrar la Oficina Asesora de Planeación o Gerencia de Riesgos.</t>
    </r>
  </si>
  <si>
    <t>Fuente:  Adaptado de Curso Riesgo Operativo Universidad del Rosario por Dirección de Gestión y Desempeño Institucional de Función Pública,  2020.</t>
  </si>
  <si>
    <t>CONTROL DE CAMBIOS</t>
  </si>
  <si>
    <t>Riesgo No.</t>
  </si>
  <si>
    <t>Fecha Cambio</t>
  </si>
  <si>
    <t>Descripción del cambio</t>
  </si>
  <si>
    <t>Se incluyen los controles 1,2,3 y 4 que no se habían de finido previamente. El control 4 es de tipo correctivo, para reducir el impacto residual.</t>
  </si>
  <si>
    <t>Se modifica el control 1.2. de la siguiente manera:  El Operador Judicial verifica los requerimientos realizados por la rama judicial a través del correo electrónico notificaciones@isvimed.gov.co, e identifica el área que debe suministrar la información para proceder con el requerimiento de la información al área respectiva. Para tal efecto, se creó el grupo en Teams denominado acciones de tutela con la finalidad de entregar la información de manera oportuna y  tener el contaccto de primera mano en caso de requerir información adicional. En el mismo sentido, para  los requrimientos realizados a los funcionarios y colaboradores se indica la fecha de vencimiento en la cual deben remitir la información.</t>
  </si>
  <si>
    <t>Se incluye el control 3 de tipo corretivo para reducir el impacto residual</t>
  </si>
  <si>
    <t>Se incluyen los controles 2,3 y 4 que no se habían de finido previamente. El control 4 es de tipo correctivo, para reducir el impacto residual.</t>
  </si>
  <si>
    <t>Se modifica el evento potencial secundario 2 por la siguiente redacción: "2. falta de conocimiento y aplicación del Manual de Supervisión e interventoria". Se incluye el control 2 que no se había establecido previamente.</t>
  </si>
  <si>
    <t>Se incluye el control 4 de tipo corretivo para reducir el impacto residual.</t>
  </si>
  <si>
    <t>Se incluye el control 0.2 de tipo corretivo para reducir el impacto residual.</t>
  </si>
  <si>
    <t>Se incluye el control 3 que no se habían de finido previamente. Se incluye control 4 de tipo correctivo, para reducir el impacto residual.</t>
  </si>
  <si>
    <t>Se elimina el evento potencial intermedio 3, ya que la ley no exige que se realice un proceso de selección objetiva, en la modalidad de contratación directa, esta queda a discrecionalidad de la entidad estatal.</t>
  </si>
  <si>
    <t xml:space="preserve">Se adiciona la siguiente redacción al control 1: "la subdirección administrativa y financiera cuenta con un contratista quien publica la ejecución de los contratos desde el componente de ejecución financiera" </t>
  </si>
  <si>
    <t>Se incluye el evento potencial intermedio 4 con la siguiente redacción: "4. El no uso de la plataforma tienda virtual de Colombia Compra eficiente para la adquisición de bienes y servicios de la entidad", así mismo se incluye el correspondiente control preventivo: "4. En cumplimiento de la circular externa 004 de 2021 emitida por Colombia Compra Eficiente, el profesional líder de contratación revisa que todos los bienes y servicios de la entidad sean previamente consultados en la tienda virtual de Colombia Compra eficiente, y de esta manera identificar si existe o no un acuerdo marco de precios a través del cual se pueda suplir la necesidad contractual, antes de gestionarse a través de un proceso de seleccion objetiva establecido en la ley 80 de 1993 y decretos reglamentarios".</t>
  </si>
  <si>
    <t>Se incluye control 4 de tipo correctivo para disminuir el impacto residual, con la sigtuiente redacción: 
"En caso de una asignación indebida del SDV, el profesional encargado de asignación de subsidios (vivienda nueva, vivienda usada) revisa el expediente del hogar cuyo acto administativo se expidió sin el cumplimiento de requisitos con el fin de identificar en primera instancia la causal de la asignación indebida. 
En el caso de que efectivamente se verifique que fue una indebida asignación,  procedará la revocatoria directa del acto administrativo invocando alguna de las causales establecidas en la ley 1437 de 2011, y para el efecto, se expide el acto administrativo correspondiente.
En caso que se requiera el consentimiento del particular,  al ser un acto de carácter particular y concreto, se debe agotar el procedimiento establecido en el articulo 97 de la ley 1437 de 2011. "</t>
  </si>
  <si>
    <t>Si incluyen los eventos potenciales intermedios 5 y 6, medidas de control vigente y actividades a ser desarrolladas durante la vigencia 2023 para fortalecer controles.</t>
  </si>
  <si>
    <t>Se incluye el riesgo GJ26 relacionado con la posibilidad de que los contratistas no declaren sus conflictos de intereses.</t>
  </si>
  <si>
    <t>Todos los riesgos</t>
  </si>
  <si>
    <t>Se incluyen en la respectiva columna los objetivos relacionados con las líneas de acción del proceso de Gestión Jurídica</t>
  </si>
  <si>
    <t xml:space="preserve">Se elimina este riesgo relacionado con la posiblidad de rendición inoportuna de información contractual en plataformas de ley, toda vez que la plataforma a través de la cual se realiza la publicidad de las actuaciones relacionadas con la contratación es el SECOP 2 que al ser una plataforma transaccional, la información se publica en tiempo real.  </t>
  </si>
  <si>
    <t>Se incluye este riesgo de tipo fiscal, relacionado con la posibilidad de no realizar la obligación de impulsar el proceso sancionatorio contractual para hacer efectiva la clausula penal, las pólizas u otro perjuicio.</t>
  </si>
  <si>
    <t>Se incluye este riesgo de tipo fiscal, relacionado con la posibilidad de falta de seguimiento de las sentencias a favor de la entidad.</t>
  </si>
  <si>
    <t>Se incluye este riesgo de tipo fiscal, relacionado con la posibilidad de autorización tardía para el pago de sentencias y conciliaciones.</t>
  </si>
  <si>
    <t>Se incluye este riesgo producto de validación de riesgos Vs objetivos SMART, relacionado con la posibilidad de que no se logren ahorros en la contratación de Bienes y servicios distintos a la prestación de servicios profesionales, en las que se define una modalidad de selección objetiva, esto con respecto al valor de presupuesto oficial de cada proceso.</t>
  </si>
  <si>
    <t>Se incluye este riesgo producto de validación de riesgos Vs objetivos SMART, relacionado con la posibilidad de que no se logre liquidar los contratos en los plazos estipulados por la ley.</t>
  </si>
  <si>
    <t>Se incluye este riesgo de la Contratación bajo el esquema fiduciario y relacionado con la posiblidad de "que se seleccione el fiduciario incumpliendo principios de la función administrativa tales como: participación, imparcialidad, transparencia, responsabilidad, economía, debido proceso y moralidad".</t>
  </si>
  <si>
    <t>Se incluye este riesgo de la Contratación bajo el esquema fiduciario y relacionado con la posiblidad de "vencimiento de los contratos derivados del contrato de fiducias por gestión inoportuna de las modificaciones contractuales.".</t>
  </si>
  <si>
    <t>Se ajusta el riesgo GJ16 de la línea de acción de defensa judicial ampliando su alcance a la existencia de más de 3 sentencias en contra de la entidad ejecutoriadas en cada semestre. De esta manera también se ajustan las causas y definición de controles.</t>
  </si>
  <si>
    <t>Se incluye este riesgo de la línea de acción de contratación relacionado con la Posibilidad de afectación reputacional del Instituto reflejada en Peticiones por parte de la ciudadanía y hallazgos de los entes de control, debido a la publicación extemporánea en el SECOP II de las actuaciones durante la etapa de ejecución contractual.
Se incluye este riesgo teniendo en cuenta hallazgo de la Contraloría Distrital de Medellín - Auditoría Especial Proyecto San Luis 2017-2023</t>
  </si>
  <si>
    <t>Muy Alta
100%</t>
  </si>
  <si>
    <t>Alta
80%</t>
  </si>
  <si>
    <t>Media
60%</t>
  </si>
  <si>
    <t>Baja
40%</t>
  </si>
  <si>
    <t xml:space="preserve"> </t>
  </si>
  <si>
    <t>Muy Baja
20%</t>
  </si>
  <si>
    <t>Leve
20%</t>
  </si>
  <si>
    <t>Menor
40%</t>
  </si>
  <si>
    <t>Moderado
60%</t>
  </si>
  <si>
    <t>Mayor
80%</t>
  </si>
  <si>
    <t>Catastrófico
100%</t>
  </si>
  <si>
    <r>
      <t xml:space="preserve">PÁGINA: </t>
    </r>
    <r>
      <rPr>
        <sz val="12"/>
        <rFont val="Arial Narrow"/>
        <family val="2"/>
      </rPr>
      <t>2 de 3</t>
    </r>
  </si>
  <si>
    <t xml:space="preserve">IDENTIFICACIÓN DE ACTIVOS DE TI </t>
  </si>
  <si>
    <t>Activo</t>
  </si>
  <si>
    <t>Responsable</t>
  </si>
  <si>
    <t>Observaciones</t>
  </si>
  <si>
    <t>SISTEMA DE INFORMACIÓN INSTITUCIONAL SIFI</t>
  </si>
  <si>
    <t>TIC</t>
  </si>
  <si>
    <t>Tabla Atributos de para el diseño del control</t>
  </si>
  <si>
    <t>Características</t>
  </si>
  <si>
    <t>Descripción</t>
  </si>
  <si>
    <t>Peso</t>
  </si>
  <si>
    <t>Atributos de Eficiencia</t>
  </si>
  <si>
    <t>Va hacia las causas del riesgo, aseguran el resultado final esperado.</t>
  </si>
  <si>
    <t>Detecta que algo ocurre y devuelve el proceso a los controles preventivos.
Se pueden generar reprocesos.</t>
  </si>
  <si>
    <t>Dado que permiten reducir el impacto de la materialización del riesgo, tienen un costo en su implementación.</t>
  </si>
  <si>
    <t>Son actividades de procesamiento o validación de información que se ejecutan por un sistema y/o aplicativo de manera automática sin la intervención de personas para su realización.</t>
  </si>
  <si>
    <t>Controles que son ejecutados por una persona., tiene implícito el error humano.</t>
  </si>
  <si>
    <r>
      <rPr>
        <b/>
        <sz val="12"/>
        <color theme="9" tint="-0.249977111117893"/>
        <rFont val="Arial Narrow"/>
        <family val="2"/>
      </rPr>
      <t>*</t>
    </r>
    <r>
      <rPr>
        <b/>
        <sz val="12"/>
        <rFont val="Arial Narrow"/>
        <family val="2"/>
      </rPr>
      <t>Atributos de</t>
    </r>
    <r>
      <rPr>
        <b/>
        <sz val="12"/>
        <color theme="9" tint="-0.249977111117893"/>
        <rFont val="Arial Narrow"/>
        <family val="2"/>
      </rPr>
      <t xml:space="preserve"> </t>
    </r>
    <r>
      <rPr>
        <b/>
        <sz val="12"/>
        <color rgb="FF000000"/>
        <rFont val="Arial Narrow"/>
        <family val="2"/>
      </rPr>
      <t>Formalización</t>
    </r>
  </si>
  <si>
    <t>Controles que están documentados en el proceso, ya sea en manuales, procedimientos, flujogramas o cualquier otro documento propio del proceso.</t>
  </si>
  <si>
    <t>-</t>
  </si>
  <si>
    <t>Identifica a los controles que pese a que se ejecutan en el proceso no se encuentran documentados en ningún documento propio del proceso</t>
  </si>
  <si>
    <t>Este atributo identifica a los controles que se ejecutan siempre que se realiza la actividad originadora del riesgo.</t>
  </si>
  <si>
    <t>Este atributo identifica a los controles que no siempre se ejecutan cuando se realiza la actividad originadora del riesgo</t>
  </si>
  <si>
    <t>El control deja un registro que permite evidenciar la ejecución del control</t>
  </si>
  <si>
    <t>El control no deja registro de la ejecución del control</t>
  </si>
  <si>
    <r>
      <rPr>
        <b/>
        <sz val="12"/>
        <color theme="9" tint="-0.249977111117893"/>
        <rFont val="Arial Narrow"/>
        <family val="2"/>
      </rPr>
      <t>*Nota 1:</t>
    </r>
    <r>
      <rPr>
        <sz val="12"/>
        <color theme="1"/>
        <rFont val="Arial Narrow"/>
        <family val="2"/>
      </rPr>
      <t xml:space="preserve"> Los atributos de formalización se recogerán de manera informativa, con el fin de conocer el entorno del control y complementar el análisis con elementos cualitativos; éstos no tienen una incidencia directa en su efectividad. </t>
    </r>
  </si>
  <si>
    <t>Tabla Criterios para definir el nivel de probabilidad Inherente</t>
  </si>
  <si>
    <t>Frecuencia de la Actividad</t>
  </si>
  <si>
    <t>La actividad que conlleva el riesgo se ejecuta como máximos 2 veces por año</t>
  </si>
  <si>
    <t>La actividad que conlleva el riesgo se ejecuta de 3 a 24 veces por año</t>
  </si>
  <si>
    <t>La actividad que conlleva el riesgo se ejecuta de 24 a 500 veces por año</t>
  </si>
  <si>
    <t>La actividad que conlleva el riesgo se ejecuta mínimo 500 veces al año y máximo 5000 veces por año</t>
  </si>
  <si>
    <t>Muy Alta</t>
  </si>
  <si>
    <t>La actividad que conlleva el riesgo se ejecuta más de 5000 veces por año</t>
  </si>
  <si>
    <t>Tabla Criterios para definir el nivel de impacto Inherente</t>
  </si>
  <si>
    <t>Insignificante</t>
  </si>
  <si>
    <t>Menor</t>
  </si>
  <si>
    <t>Leve 20%</t>
  </si>
  <si>
    <t>1. No tiene impactos en la prestación del servicio ni en la operación de los procesos internos.</t>
  </si>
  <si>
    <t>2. No afecta el cumplimiento de la misión ni de los objetivos estratégicos del Plan de Desarrollo.</t>
  </si>
  <si>
    <t>3. No representa impactos financieros para la organización.</t>
  </si>
  <si>
    <t>4. No genera multas ni sanciones.</t>
  </si>
  <si>
    <t>5. Genera consecuencias negativas en la imagen (opinión) ante sus grupos de interés (internos) de baja intensidad (puntuales) y mitigable o reversible de manera inmediata.</t>
  </si>
  <si>
    <t xml:space="preserve">6. No genera fallas en el funcionamiento del software o hardware, ni perdida/daño de información o mal uso de esta. </t>
  </si>
  <si>
    <t xml:space="preserve">Menor-40% </t>
  </si>
  <si>
    <t>1. Interrupción mínima en la prestación de los servicios o en la operación de los procesos. Reversibles de manera inmediata.</t>
  </si>
  <si>
    <t xml:space="preserve">     El riesgo afecta la imagen de alguna área de la organización</t>
  </si>
  <si>
    <t>2. Retrasa algunas actividades de proyectos, pero no afectan la ejecución global de los mismos. No afecta el cumplimiento los objetivos estratégicos del Plan de Desarrollo.</t>
  </si>
  <si>
    <t xml:space="preserve">     El riesgo afecta la imagen de la entidad internamente, de conocimiento general, nivel interno, de junta dircetiva y accionistas y/o de provedores</t>
  </si>
  <si>
    <t>3. Puede llevar traslados de rubros, ajustes en el presupuesto, pero no representa impactos financieros para la organización.</t>
  </si>
  <si>
    <t xml:space="preserve">     El riesgo afecta la imagen de la entidad con algunos usuarios de relevancia frente al logro de los objetivos</t>
  </si>
  <si>
    <t>4. Genera llamados de atención, pero no multas ni sanciones.</t>
  </si>
  <si>
    <t xml:space="preserve">     El riesgo afecta la imagen de de la entidad con efecto publicitario sostenido a nivel de sector administrativo, nivel departamental o municipal</t>
  </si>
  <si>
    <t>5. Genera consecuencias negativas en la imagen (opinión) ante sus grupos de interés de intensidad media y mitigable o reversible en el corto plazo (6 meses). La imagen del Instituto se podría ver afectada a nivel regional y local.</t>
  </si>
  <si>
    <t xml:space="preserve">     El riesgo afecta la imagen de la entidad a nivel nacional, con efecto publicitarios sostenible a nivel país</t>
  </si>
  <si>
    <t>6. Genera fallas de funcionamiento en el software o hardware que dificultad el acceso a información afectando funciones específicas, cargos específicos.  Reversible en un término no mayor a 2 horas.</t>
  </si>
  <si>
    <t>Moderado 60%</t>
  </si>
  <si>
    <t>1. Genera interrupción y demora en la prestación del servicio y/o en el desarrollo de las actividades de los procesos.  Reversibles en un término de máximo 1 día.</t>
  </si>
  <si>
    <t>2. Retrasa actividades, llevando a extender plazos para la ejecución de las mismas, pero no afectan la ejecución global de los proyectos. No afecta el cumplimiento de los objetivos estratégicos del Plan de Desarrollo.</t>
  </si>
  <si>
    <t>3. Puede llevar traslados de rubros, ajustes en el presupuesto, pero no representa impactos financieros para la organización. Puede desencadenar en retrasos del plan de inversiones.</t>
  </si>
  <si>
    <t>4. Genera algunas multas y sanciones por incumplimiento. Puede generar procesos disciplinarios al personal interno.</t>
  </si>
  <si>
    <t>5. Genera consecuencias negativas en la imagen (opinión) ante sus grupos de interés (comunidad, de intensidad alta y mitigable o reversible en el mediano plazo (1 año). La imagen del Instituto se podría ver afectada a nivel regional y local.</t>
  </si>
  <si>
    <t>6. Genera fallas de funcionamiento en el software o hardware que dificultad el acceso a información afectando funciones específicas, cargos específicos.  Reversible en un término no mayor a 5 horas.</t>
  </si>
  <si>
    <t>Mayor 80%</t>
  </si>
  <si>
    <t>1. Genera interrupción y demora en la prestación del servicio y/o en el desarrollo de las actividades de los procesos.  Reversibles en un término de 1 a 2 días.</t>
  </si>
  <si>
    <t>2. Retrasa proyectos, llevando a extender plazos, aumentar presupuesto, para la ejecución de estos, pero no afectan la ejecución global. No afecta el cumplimiento de los objetivos estratégicos del Plan de Desarrollo.</t>
  </si>
  <si>
    <t>3. Puede llevar traslados de rubros, ajustes en el presupuesto y retrasos en su ejecución. Representa impactos financieros para la organización (perdida, no desembolso) que llevan al incumplimiento de proyectos del plan desarrollo.</t>
  </si>
  <si>
    <t>4. Genera multas y sanciones por incumplimiento. Puede generar procesos disciplinarios al personal interno, remoción de personal de sus cargos.</t>
  </si>
  <si>
    <t>5. Genera consecuencias negativas en la imagen (opinión) ante sus grupos de interés de intensidad grave y mitigable o reversible en el largo plazo (Cuatro años o menos).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</si>
  <si>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término no mayor a 8 horas.</t>
  </si>
  <si>
    <t>Catastrófico 100%</t>
  </si>
  <si>
    <t>1. Genera interrupción y demora significativa en la prestación del servicio y/o en el desarrollo de las actividades de los procesos. Reversibles en un término de 3 a 5 días.</t>
  </si>
  <si>
    <t>2. Genera incumplimiento de los proyectos. Genera sobrecostos y afecta el cumplimiento de los objetivos estratégicos de Plan de Desarrollo.</t>
  </si>
  <si>
    <t>3. Representa impactos financieros para la organización (perdida, no desembolso) que llevan al incumplimiento de objetivos del plan desarrollo.</t>
  </si>
  <si>
    <t>4. Genera multas y sanciones por incumplimiento. Puede generar procesos disciplinarios al personal interno, remoción de personal de sus cargos. Pago de indemnizaciones por incumplimiento que puede llevar a afectar el presupuesto del Instituto.</t>
  </si>
  <si>
    <t>5. Genera consecuencias negativas en la imagen (opinión) ante sus grupos de interés (comunidad, empleados, clientes, gobierno, etc.) con una intensidad muy alta y reversible en el largo plazo (más de 5 años para revertir la afectación). La imagen del Instituto se podría ver afectada a nivel regional y nacional.</t>
  </si>
  <si>
    <t>6. Genera fallas de funcionamiento en el software o hardware que dificultad el acceso a información afectando módulos completos (SIFI), afectación de servidores (Correo, Directorio Activo).  Reversible en un tiempo superior a un día.</t>
  </si>
  <si>
    <t>Criterios</t>
  </si>
  <si>
    <t>Subcriterios</t>
  </si>
  <si>
    <t>Afectación Económica o presupuestal</t>
  </si>
  <si>
    <t>Afectación menor a 10 SMLMV .</t>
  </si>
  <si>
    <t xml:space="preserve">Entre 10 y 50 SMLMV </t>
  </si>
  <si>
    <t xml:space="preserve">Entre 50 y 100 SMLMV </t>
  </si>
  <si>
    <t xml:space="preserve">Entre 100 y 500 SMLMV </t>
  </si>
  <si>
    <t xml:space="preserve">Mayor a 500 SMLMV </t>
  </si>
  <si>
    <t>Pérdida Reputacional</t>
  </si>
  <si>
    <t>El riesgo afecta la imagen de alguna área de la organización</t>
  </si>
  <si>
    <t>El riesgo afecta la imagen de la entidad internamente, de conocimiento general, nivel interno, de junta dircetiva y accionistas y/o de provedores</t>
  </si>
  <si>
    <t>El riesgo afecta la imagen de la entidad con algunos usuarios de relevancia frente al logro de los objetivos</t>
  </si>
  <si>
    <t>El riesgo afecta la imagen de de la entidad con efecto publicitario sostenido a nivel de sector administrativo, nivel departamental o municipal</t>
  </si>
  <si>
    <t>El riesgo afecta la imagen de la entidad a nivel nacional, con efecto publicitarios sostenible a nivel país</t>
  </si>
  <si>
    <t>❌</t>
  </si>
  <si>
    <t>✔</t>
  </si>
  <si>
    <t>Aceptar</t>
  </si>
  <si>
    <t>Económico</t>
  </si>
  <si>
    <t>Evitar</t>
  </si>
  <si>
    <t>Reputacional</t>
  </si>
  <si>
    <t>Reducir (compartir)</t>
  </si>
  <si>
    <t>Económico y Reputacional</t>
  </si>
  <si>
    <t>Plan de accion (solo para la opción reducir)</t>
  </si>
  <si>
    <t>Impacto Inherente</t>
  </si>
  <si>
    <t>Finalizado</t>
  </si>
  <si>
    <t>Leve</t>
  </si>
  <si>
    <t>En curso</t>
  </si>
  <si>
    <t>tipo riesgo</t>
  </si>
  <si>
    <t>Riesgo Financiero</t>
  </si>
  <si>
    <t>Riesgo Tecnológico</t>
  </si>
  <si>
    <t>Riesgo Reputacional</t>
  </si>
  <si>
    <t>Procesos Institucionales</t>
  </si>
  <si>
    <t>Gestión Estratégica</t>
  </si>
  <si>
    <t>Gestión Social</t>
  </si>
  <si>
    <t>Gestión de Desarrollo de Soluciones Habitacionales</t>
  </si>
  <si>
    <t>Gestión de Atención al Usuario</t>
  </si>
  <si>
    <t>Gestión del Talento Humano</t>
  </si>
  <si>
    <t>Gestión de Comunicaciones</t>
  </si>
  <si>
    <t>Gestión Financiera</t>
  </si>
  <si>
    <t>Gestión de Infraestructura</t>
  </si>
  <si>
    <t>Gestión de TIC</t>
  </si>
  <si>
    <t>Gestión Documental</t>
  </si>
  <si>
    <t>Gestión de Evaluación y  Mejora Continua</t>
  </si>
  <si>
    <t>Gesión de Evaluación Indpendiente</t>
  </si>
  <si>
    <t>Registro Sustancial</t>
  </si>
  <si>
    <t>Registro Material</t>
  </si>
  <si>
    <t>Sin registro</t>
  </si>
  <si>
    <t>Reducir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</si>
</sst>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68" x14ac:knownFonts="1">
    <font>
      <sz val="11"/>
      <color theme="1"/>
      <name val="Calibri"/>
      <family val="2"/>
      <scheme val="minor"/>
    </font>
    <font>
      <sz val="11"/>
      <color theme="1"/>
      <name val="Arial Narrow"/>
      <family val="2"/>
    </font>
    <font>
      <sz val="11"/>
      <name val="Arial Narrow"/>
      <family val="2"/>
    </font>
    <font>
      <sz val="10"/>
      <color rgb="FF000000"/>
      <name val="Arial Narrow"/>
      <family val="2"/>
    </font>
    <font>
      <b/>
      <sz val="11"/>
      <color theme="1"/>
      <name val="Arial Narrow"/>
      <family val="2"/>
    </font>
    <font>
      <sz val="10"/>
      <color theme="1"/>
      <name val="Calibri"/>
      <family val="2"/>
      <scheme val="minor"/>
    </font>
    <font>
      <b/>
      <sz val="11"/>
      <color theme="9" tint="-0.249977111117893"/>
      <name val="Arial Narrow"/>
      <family val="2"/>
    </font>
    <font>
      <sz val="18"/>
      <name val="Arial"/>
      <family val="2"/>
    </font>
    <font>
      <b/>
      <sz val="20"/>
      <color rgb="FF000000"/>
      <name val="Arial Narrow"/>
      <family val="2"/>
    </font>
    <font>
      <sz val="20"/>
      <color rgb="FF000000"/>
      <name val="Arial Narrow"/>
      <family val="2"/>
    </font>
    <font>
      <sz val="20"/>
      <color rgb="FFFFFFFF"/>
      <name val="Arial Narrow"/>
      <family val="2"/>
    </font>
    <font>
      <sz val="16"/>
      <color rgb="FF000000"/>
      <name val="Arial Narrow"/>
      <family val="2"/>
    </font>
    <font>
      <sz val="11"/>
      <color theme="0"/>
      <name val="Calibri"/>
      <family val="2"/>
      <scheme val="minor"/>
    </font>
    <font>
      <sz val="11"/>
      <color theme="1"/>
      <name val="Calibri"/>
      <family val="2"/>
      <scheme val="minor"/>
    </font>
    <font>
      <sz val="11"/>
      <name val="Calibri"/>
      <family val="2"/>
      <scheme val="minor"/>
    </font>
    <font>
      <sz val="16"/>
      <color theme="1"/>
      <name val="Calibri"/>
      <family val="2"/>
      <scheme val="minor"/>
    </font>
    <font>
      <sz val="28"/>
      <color theme="1"/>
      <name val="Calibri"/>
      <family val="2"/>
      <scheme val="minor"/>
    </font>
    <font>
      <b/>
      <sz val="40"/>
      <color rgb="FF000000"/>
      <name val="Calibri"/>
      <family val="2"/>
    </font>
    <font>
      <b/>
      <sz val="28"/>
      <color rgb="FF000000"/>
      <name val="Calibri"/>
      <family val="2"/>
    </font>
    <font>
      <b/>
      <sz val="36"/>
      <color rgb="FF000000"/>
      <name val="Calibri"/>
      <family val="2"/>
    </font>
    <font>
      <b/>
      <sz val="18"/>
      <color theme="1"/>
      <name val="Arial Narrow"/>
      <family val="2"/>
    </font>
    <font>
      <b/>
      <sz val="22"/>
      <color theme="1"/>
      <name val="Arial Narrow"/>
      <family val="2"/>
    </font>
    <font>
      <sz val="11"/>
      <color rgb="FFFF0000"/>
      <name val="Calibri"/>
      <family val="2"/>
      <scheme val="minor"/>
    </font>
    <font>
      <sz val="16"/>
      <color rgb="FFFF0000"/>
      <name val="Arial Narrow"/>
      <family val="2"/>
    </font>
    <font>
      <sz val="16"/>
      <color rgb="FFFF0000"/>
      <name val="Calibri"/>
      <family val="2"/>
      <scheme val="minor"/>
    </font>
    <font>
      <sz val="11"/>
      <color rgb="FF030303"/>
      <name val="Arial"/>
      <family val="2"/>
    </font>
    <font>
      <sz val="26"/>
      <color rgb="FF000000"/>
      <name val="Arial Narrow"/>
      <family val="2"/>
    </font>
    <font>
      <sz val="26"/>
      <color rgb="FFFFFFFF"/>
      <name val="Arial Narrow"/>
      <family val="2"/>
    </font>
    <font>
      <sz val="12"/>
      <color theme="1"/>
      <name val="Arial Narrow"/>
      <family val="2"/>
    </font>
    <font>
      <sz val="12"/>
      <color theme="1"/>
      <name val="Calibri"/>
      <family val="2"/>
      <scheme val="minor"/>
    </font>
    <font>
      <b/>
      <sz val="12"/>
      <color rgb="FF000000"/>
      <name val="Arial Narrow"/>
      <family val="2"/>
    </font>
    <font>
      <sz val="12"/>
      <color rgb="FF000000"/>
      <name val="Arial Narrow"/>
      <family val="2"/>
    </font>
    <font>
      <b/>
      <sz val="12"/>
      <color theme="9" tint="-0.249977111117893"/>
      <name val="Arial Narrow"/>
      <family val="2"/>
    </font>
    <font>
      <b/>
      <sz val="14"/>
      <color rgb="FF000000"/>
      <name val="Arial Narrow"/>
      <family val="2"/>
    </font>
    <font>
      <b/>
      <sz val="12"/>
      <name val="Arial Narrow"/>
      <family val="2"/>
    </font>
    <font>
      <b/>
      <sz val="26"/>
      <color theme="1"/>
      <name val="Arial Narrow"/>
      <family val="2"/>
    </font>
    <font>
      <b/>
      <sz val="9"/>
      <color theme="1"/>
      <name val="Arial Narrow"/>
      <family val="2"/>
    </font>
    <font>
      <sz val="10"/>
      <name val="Arial"/>
      <family val="2"/>
    </font>
    <font>
      <sz val="12"/>
      <name val="Times New Roman"/>
      <family val="1"/>
    </font>
    <font>
      <sz val="10"/>
      <name val="Arial Narrow"/>
      <family val="2"/>
    </font>
    <font>
      <b/>
      <sz val="14"/>
      <name val="Arial Narrow"/>
      <family val="2"/>
    </font>
    <font>
      <b/>
      <sz val="11"/>
      <color theme="1" tint="4.9989318521683403E-2"/>
      <name val="Arial Narrow"/>
      <family val="2"/>
    </font>
    <font>
      <sz val="11"/>
      <color indexed="8"/>
      <name val="Arial Narrow"/>
      <family val="2"/>
    </font>
    <font>
      <sz val="14"/>
      <color rgb="FF000000"/>
      <name val="Arial Narrow"/>
      <family val="2"/>
    </font>
    <font>
      <b/>
      <sz val="11"/>
      <color theme="0"/>
      <name val="Arial Narrow"/>
      <family val="2"/>
    </font>
    <font>
      <sz val="12"/>
      <name val="Arial Narrow"/>
      <family val="2"/>
    </font>
    <font>
      <b/>
      <sz val="18"/>
      <color theme="0"/>
      <name val="Arial Narrow"/>
      <family val="2"/>
    </font>
    <font>
      <sz val="12"/>
      <color indexed="8"/>
      <name val="Arial Narrow"/>
      <family val="2"/>
    </font>
    <font>
      <b/>
      <sz val="20"/>
      <color theme="0"/>
      <name val="Arial Narrow"/>
      <family val="2"/>
    </font>
    <font>
      <b/>
      <sz val="16"/>
      <color indexed="8"/>
      <name val="Arial Narrow"/>
      <family val="2"/>
    </font>
    <font>
      <sz val="16"/>
      <color indexed="8"/>
      <name val="Arial Narrow"/>
      <family val="2"/>
    </font>
    <font>
      <sz val="16"/>
      <color theme="1"/>
      <name val="Arial Narrow"/>
      <family val="2"/>
    </font>
    <font>
      <b/>
      <sz val="12"/>
      <color indexed="8"/>
      <name val="Arial Narrow"/>
      <family val="2"/>
    </font>
    <font>
      <b/>
      <sz val="12"/>
      <color theme="1"/>
      <name val="Arial Narrow"/>
      <family val="2"/>
    </font>
    <font>
      <b/>
      <sz val="14"/>
      <color theme="1"/>
      <name val="Arial Narrow"/>
      <family val="2"/>
    </font>
    <font>
      <b/>
      <sz val="14"/>
      <color theme="0"/>
      <name val="Arial Narrow"/>
      <family val="2"/>
    </font>
    <font>
      <b/>
      <sz val="16"/>
      <color theme="0"/>
      <name val="Arial Narrow"/>
      <family val="2"/>
    </font>
    <font>
      <sz val="12"/>
      <color indexed="8"/>
      <name val="Arial"/>
      <family val="2"/>
    </font>
    <font>
      <sz val="11"/>
      <color rgb="FFFF0000"/>
      <name val="Arial Narrow"/>
      <family val="2"/>
    </font>
    <font>
      <b/>
      <sz val="11"/>
      <name val="Arial Narrow"/>
      <family val="2"/>
    </font>
    <font>
      <sz val="11"/>
      <color rgb="FF000000"/>
      <name val="Arial Narrow"/>
      <family val="2"/>
    </font>
    <font>
      <sz val="8"/>
      <name val="Calibri"/>
      <family val="2"/>
      <scheme val="minor"/>
    </font>
    <font>
      <sz val="20"/>
      <color theme="1"/>
      <name val="Arial Narrow"/>
      <family val="2"/>
    </font>
    <font>
      <b/>
      <sz val="11"/>
      <color rgb="FF000000"/>
      <name val="Arial Narrow"/>
      <family val="2"/>
    </font>
    <font>
      <b/>
      <sz val="12"/>
      <color rgb="FFFF0000"/>
      <name val="Arial Narrow"/>
      <family val="2"/>
    </font>
    <font>
      <b/>
      <sz val="11"/>
      <color rgb="FFFF0000"/>
      <name val="Arial Narrow"/>
      <family val="2"/>
    </font>
    <font>
      <u/>
      <sz val="11"/>
      <color theme="10"/>
      <name val="Calibri"/>
      <family val="2"/>
      <scheme val="minor"/>
    </font>
    <font>
      <sz val="11"/>
      <color rgb="FF000000"/>
      <name val="Arial Narrow"/>
      <family val="2"/>
    </font>
  </fonts>
  <fills count="21">
    <fill>
      <patternFill patternType="none"/>
    </fill>
    <fill>
      <patternFill patternType="gray125"/>
    </fill>
    <fill>
      <patternFill patternType="solid">
        <fgColor theme="9" tint="0.59999389629810485"/>
        <bgColor indexed="64"/>
      </patternFill>
    </fill>
    <fill>
      <patternFill patternType="solid">
        <fgColor theme="0"/>
        <bgColor indexed="64"/>
      </patternFill>
    </fill>
    <fill>
      <patternFill patternType="solid">
        <fgColor rgb="FFFFFF66"/>
        <bgColor indexed="64"/>
      </patternFill>
    </fill>
    <fill>
      <patternFill patternType="solid">
        <fgColor rgb="FF92D050"/>
        <bgColor indexed="64"/>
      </patternFill>
    </fill>
    <fill>
      <patternFill patternType="solid">
        <fgColor rgb="FFBFBFBF"/>
        <bgColor indexed="64"/>
      </patternFill>
    </fill>
    <fill>
      <patternFill patternType="solid">
        <fgColor rgb="FF00B050"/>
        <bgColor indexed="64"/>
      </patternFill>
    </fill>
    <fill>
      <patternFill patternType="solid">
        <fgColor rgb="FFFFC000"/>
        <bgColor indexed="64"/>
      </patternFill>
    </fill>
    <fill>
      <patternFill patternType="solid">
        <fgColor rgb="FFFF0000"/>
        <bgColor indexed="64"/>
      </patternFill>
    </fill>
    <fill>
      <patternFill patternType="solid">
        <fgColor rgb="FFD9D9D9"/>
        <bgColor indexed="64"/>
      </patternFill>
    </fill>
    <fill>
      <patternFill patternType="solid">
        <fgColor rgb="FFE26B0A"/>
        <bgColor indexed="64"/>
      </patternFill>
    </fill>
    <fill>
      <patternFill patternType="solid">
        <fgColor rgb="FFC00000"/>
        <bgColor indexed="64"/>
      </patternFill>
    </fill>
    <fill>
      <patternFill patternType="solid">
        <fgColor rgb="FFFFFF00"/>
        <bgColor indexed="64"/>
      </patternFill>
    </fill>
    <fill>
      <patternFill patternType="solid">
        <fgColor theme="0" tint="-0.14999847407452621"/>
        <bgColor indexed="64"/>
      </patternFill>
    </fill>
    <fill>
      <patternFill patternType="solid">
        <fgColor rgb="FFFFFFFF"/>
        <bgColor indexed="64"/>
      </patternFill>
    </fill>
    <fill>
      <patternFill patternType="solid">
        <fgColor theme="0" tint="-0.249977111117893"/>
        <bgColor indexed="64"/>
      </patternFill>
    </fill>
    <fill>
      <patternFill patternType="solid">
        <fgColor theme="8" tint="-0.249977111117893"/>
        <bgColor indexed="64"/>
      </patternFill>
    </fill>
    <fill>
      <patternFill patternType="solid">
        <fgColor theme="8" tint="-0.499984740745262"/>
        <bgColor indexed="64"/>
      </patternFill>
    </fill>
    <fill>
      <patternFill patternType="solid">
        <fgColor theme="0" tint="-0.34998626667073579"/>
        <bgColor indexed="64"/>
      </patternFill>
    </fill>
    <fill>
      <patternFill patternType="solid">
        <fgColor rgb="FFFFFFFF"/>
        <bgColor rgb="FF000000"/>
      </patternFill>
    </fill>
  </fills>
  <borders count="50">
    <border>
      <left/>
      <right/>
      <top/>
      <bottom/>
      <diagonal/>
    </border>
    <border>
      <left style="dotted">
        <color rgb="FFF79646"/>
      </left>
      <right style="dotted">
        <color rgb="FFF79646"/>
      </right>
      <top style="dotted">
        <color rgb="FFF79646"/>
      </top>
      <bottom style="dotted">
        <color rgb="FFF79646"/>
      </bottom>
      <diagonal/>
    </border>
    <border>
      <left style="medium">
        <color auto="1"/>
      </left>
      <right/>
      <top style="medium">
        <color auto="1"/>
      </top>
      <bottom/>
      <diagonal/>
    </border>
    <border>
      <left/>
      <right style="medium">
        <color auto="1"/>
      </right>
      <top style="medium">
        <color auto="1"/>
      </top>
      <bottom/>
      <diagonal/>
    </border>
    <border>
      <left style="medium">
        <color auto="1"/>
      </left>
      <right/>
      <top/>
      <bottom/>
      <diagonal/>
    </border>
    <border>
      <left/>
      <right style="medium">
        <color auto="1"/>
      </right>
      <top/>
      <bottom/>
      <diagonal/>
    </border>
    <border>
      <left style="medium">
        <color auto="1"/>
      </left>
      <right/>
      <top/>
      <bottom style="medium">
        <color auto="1"/>
      </bottom>
      <diagonal/>
    </border>
    <border>
      <left/>
      <right style="medium">
        <color auto="1"/>
      </right>
      <top/>
      <bottom style="medium">
        <color auto="1"/>
      </bottom>
      <diagonal/>
    </border>
    <border>
      <left/>
      <right/>
      <top/>
      <bottom style="medium">
        <color auto="1"/>
      </bottom>
      <diagonal/>
    </border>
    <border>
      <left/>
      <right/>
      <top style="medium">
        <color auto="1"/>
      </top>
      <bottom/>
      <diagonal/>
    </border>
    <border>
      <left style="medium">
        <color theme="0"/>
      </left>
      <right/>
      <top style="medium">
        <color theme="0"/>
      </top>
      <bottom/>
      <diagonal/>
    </border>
    <border>
      <left/>
      <right/>
      <top style="medium">
        <color theme="0"/>
      </top>
      <bottom/>
      <diagonal/>
    </border>
    <border>
      <left/>
      <right style="medium">
        <color theme="0"/>
      </right>
      <top style="medium">
        <color theme="0"/>
      </top>
      <bottom/>
      <diagonal/>
    </border>
    <border>
      <left style="medium">
        <color theme="0"/>
      </left>
      <right/>
      <top/>
      <bottom/>
      <diagonal/>
    </border>
    <border>
      <left/>
      <right style="medium">
        <color theme="0"/>
      </right>
      <top/>
      <bottom/>
      <diagonal/>
    </border>
    <border>
      <left style="medium">
        <color theme="0"/>
      </left>
      <right/>
      <top/>
      <bottom style="medium">
        <color theme="0"/>
      </bottom>
      <diagonal/>
    </border>
    <border>
      <left/>
      <right/>
      <top/>
      <bottom style="medium">
        <color theme="0"/>
      </bottom>
      <diagonal/>
    </border>
    <border>
      <left/>
      <right style="medium">
        <color theme="0"/>
      </right>
      <top/>
      <bottom style="medium">
        <color theme="0"/>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medium">
        <color auto="1"/>
      </left>
      <right/>
      <top style="medium">
        <color auto="1"/>
      </top>
      <bottom style="medium">
        <color auto="1"/>
      </bottom>
      <diagonal/>
    </border>
    <border>
      <left/>
      <right/>
      <top style="medium">
        <color auto="1"/>
      </top>
      <bottom style="medium">
        <color auto="1"/>
      </bottom>
      <diagonal/>
    </border>
    <border>
      <left style="medium">
        <color auto="1"/>
      </left>
      <right style="thin">
        <color auto="1"/>
      </right>
      <top style="thin">
        <color auto="1"/>
      </top>
      <bottom style="thin">
        <color auto="1"/>
      </bottom>
      <diagonal/>
    </border>
    <border>
      <left style="thin">
        <color auto="1"/>
      </left>
      <right style="medium">
        <color auto="1"/>
      </right>
      <top style="thin">
        <color auto="1"/>
      </top>
      <bottom style="thin">
        <color auto="1"/>
      </bottom>
      <diagonal/>
    </border>
    <border>
      <left style="medium">
        <color auto="1"/>
      </left>
      <right style="thin">
        <color auto="1"/>
      </right>
      <top style="thin">
        <color auto="1"/>
      </top>
      <bottom style="medium">
        <color auto="1"/>
      </bottom>
      <diagonal/>
    </border>
    <border>
      <left style="thin">
        <color auto="1"/>
      </left>
      <right style="thin">
        <color auto="1"/>
      </right>
      <top style="thin">
        <color auto="1"/>
      </top>
      <bottom style="medium">
        <color auto="1"/>
      </bottom>
      <diagonal/>
    </border>
    <border>
      <left style="thin">
        <color auto="1"/>
      </left>
      <right style="medium">
        <color auto="1"/>
      </right>
      <top style="thin">
        <color auto="1"/>
      </top>
      <bottom style="medium">
        <color auto="1"/>
      </bottom>
      <diagonal/>
    </border>
    <border>
      <left style="medium">
        <color auto="1"/>
      </left>
      <right style="thin">
        <color auto="1"/>
      </right>
      <top/>
      <bottom style="thin">
        <color auto="1"/>
      </bottom>
      <diagonal/>
    </border>
    <border>
      <left style="thin">
        <color auto="1"/>
      </left>
      <right style="medium">
        <color auto="1"/>
      </right>
      <top/>
      <bottom style="thin">
        <color auto="1"/>
      </bottom>
      <diagonal/>
    </border>
    <border>
      <left style="medium">
        <color auto="1"/>
      </left>
      <right style="thin">
        <color auto="1"/>
      </right>
      <top style="medium">
        <color auto="1"/>
      </top>
      <bottom style="medium">
        <color auto="1"/>
      </bottom>
      <diagonal/>
    </border>
    <border>
      <left style="thin">
        <color auto="1"/>
      </left>
      <right style="thin">
        <color auto="1"/>
      </right>
      <top style="medium">
        <color auto="1"/>
      </top>
      <bottom style="medium">
        <color auto="1"/>
      </bottom>
      <diagonal/>
    </border>
    <border>
      <left style="thin">
        <color auto="1"/>
      </left>
      <right style="medium">
        <color auto="1"/>
      </right>
      <top style="medium">
        <color auto="1"/>
      </top>
      <bottom style="medium">
        <color auto="1"/>
      </bottom>
      <diagonal/>
    </border>
    <border>
      <left/>
      <right style="medium">
        <color auto="1"/>
      </right>
      <top style="medium">
        <color auto="1"/>
      </top>
      <bottom style="medium">
        <color auto="1"/>
      </bottom>
      <diagonal/>
    </border>
    <border>
      <left/>
      <right/>
      <top style="thin">
        <color auto="1"/>
      </top>
      <bottom/>
      <diagonal/>
    </border>
    <border>
      <left/>
      <right/>
      <top/>
      <bottom style="thin">
        <color auto="1"/>
      </bottom>
      <diagonal/>
    </border>
    <border>
      <left style="thin">
        <color auto="1"/>
      </left>
      <right style="thin">
        <color auto="1"/>
      </right>
      <top style="thin">
        <color auto="1"/>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bottom/>
      <diagonal/>
    </border>
    <border>
      <left/>
      <right style="thin">
        <color auto="1"/>
      </right>
      <top style="thin">
        <color auto="1"/>
      </top>
      <bottom/>
      <diagonal/>
    </border>
    <border>
      <left/>
      <right style="thin">
        <color auto="1"/>
      </right>
      <top/>
      <bottom/>
      <diagonal/>
    </border>
    <border>
      <left/>
      <right style="thin">
        <color auto="1"/>
      </right>
      <top/>
      <bottom style="thin">
        <color auto="1"/>
      </bottom>
      <diagonal/>
    </border>
    <border>
      <left style="thin">
        <color auto="1"/>
      </left>
      <right/>
      <top style="thin">
        <color auto="1"/>
      </top>
      <bottom/>
      <diagonal/>
    </border>
    <border>
      <left style="thin">
        <color auto="1"/>
      </left>
      <right/>
      <top/>
      <bottom style="thin">
        <color auto="1"/>
      </bottom>
      <diagonal/>
    </border>
    <border>
      <left/>
      <right/>
      <top/>
      <bottom style="thin">
        <color rgb="FF000000"/>
      </bottom>
      <diagonal/>
    </border>
    <border>
      <left style="thin">
        <color auto="1"/>
      </left>
      <right style="thin">
        <color auto="1"/>
      </right>
      <top style="thin">
        <color rgb="FF000000"/>
      </top>
      <bottom/>
      <diagonal/>
    </border>
    <border>
      <left style="thin">
        <color indexed="64"/>
      </left>
      <right style="thin">
        <color indexed="64"/>
      </right>
      <top/>
      <bottom style="thin">
        <color rgb="FF000000"/>
      </bottom>
      <diagonal/>
    </border>
    <border>
      <left style="thin">
        <color rgb="FF000000"/>
      </left>
      <right style="thin">
        <color rgb="FF000000"/>
      </right>
      <top style="thin">
        <color rgb="FF000000"/>
      </top>
      <bottom style="thin">
        <color rgb="FF000000"/>
      </bottom>
      <diagonal/>
    </border>
  </borders>
  <cellStyleXfs count="6">
    <xf numFmtId="0" fontId="0" fillId="0" borderId="0"/>
    <xf numFmtId="9" fontId="13" fillId="0" borderId="0" applyFont="0" applyFill="0" applyBorder="0" applyAlignment="0" applyProtection="0"/>
    <xf numFmtId="0" fontId="37" fillId="0" borderId="0"/>
    <xf numFmtId="0" fontId="38" fillId="0" borderId="0"/>
    <xf numFmtId="0" fontId="5" fillId="0" borderId="0"/>
    <xf numFmtId="0" fontId="66" fillId="0" borderId="0" applyNumberFormat="0" applyFill="0" applyBorder="0" applyAlignment="0" applyProtection="0"/>
  </cellStyleXfs>
  <cellXfs count="462">
    <xf numFmtId="0" fontId="0" fillId="0" borderId="0" xfId="0"/>
    <xf numFmtId="0" fontId="5" fillId="0" borderId="0" xfId="0" applyFont="1"/>
    <xf numFmtId="0" fontId="3" fillId="0" borderId="1" xfId="0" applyFont="1" applyBorder="1" applyAlignment="1">
      <alignment horizontal="left" vertical="center" wrapText="1" indent="1" readingOrder="1"/>
    </xf>
    <xf numFmtId="0" fontId="7" fillId="0" borderId="0" xfId="0" applyFont="1" applyAlignment="1">
      <alignment horizontal="center" vertical="center" wrapText="1"/>
    </xf>
    <xf numFmtId="0" fontId="14" fillId="0" borderId="0" xfId="0" applyFont="1"/>
    <xf numFmtId="0" fontId="12" fillId="0" borderId="0" xfId="0" applyFont="1"/>
    <xf numFmtId="0" fontId="22" fillId="0" borderId="0" xfId="0" applyFont="1"/>
    <xf numFmtId="0" fontId="25" fillId="0" borderId="0" xfId="0" applyFont="1"/>
    <xf numFmtId="0" fontId="0" fillId="3" borderId="0" xfId="0" applyFill="1"/>
    <xf numFmtId="0" fontId="15" fillId="3" borderId="0" xfId="0" applyFont="1" applyFill="1" applyAlignment="1">
      <alignment vertical="center"/>
    </xf>
    <xf numFmtId="0" fontId="5" fillId="3" borderId="0" xfId="0" applyFont="1" applyFill="1"/>
    <xf numFmtId="0" fontId="29" fillId="3" borderId="0" xfId="0" applyFont="1" applyFill="1"/>
    <xf numFmtId="0" fontId="30" fillId="3" borderId="19" xfId="0" applyFont="1" applyFill="1" applyBorder="1" applyAlignment="1">
      <alignment horizontal="center" vertical="center" wrapText="1" readingOrder="1"/>
    </xf>
    <xf numFmtId="0" fontId="31" fillId="3" borderId="19" xfId="0" applyFont="1" applyFill="1" applyBorder="1" applyAlignment="1">
      <alignment horizontal="justify" vertical="center" wrapText="1" readingOrder="1"/>
    </xf>
    <xf numFmtId="9" fontId="30" fillId="3" borderId="28" xfId="0" applyNumberFormat="1"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1" fillId="3" borderId="18" xfId="0" applyFont="1" applyFill="1" applyBorder="1" applyAlignment="1">
      <alignment horizontal="justify" vertical="center" wrapText="1" readingOrder="1"/>
    </xf>
    <xf numFmtId="9" fontId="30" fillId="3" borderId="23" xfId="0" applyNumberFormat="1" applyFont="1" applyFill="1" applyBorder="1" applyAlignment="1">
      <alignment horizontal="center" vertical="center" wrapText="1" readingOrder="1"/>
    </xf>
    <xf numFmtId="0" fontId="31" fillId="3" borderId="23"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31" fillId="3" borderId="25" xfId="0" applyFont="1" applyFill="1" applyBorder="1" applyAlignment="1">
      <alignment horizontal="justify" vertical="center" wrapText="1" readingOrder="1"/>
    </xf>
    <xf numFmtId="0" fontId="31" fillId="3" borderId="26" xfId="0" applyFont="1" applyFill="1" applyBorder="1" applyAlignment="1">
      <alignment horizontal="center" vertical="center" wrapText="1" readingOrder="1"/>
    </xf>
    <xf numFmtId="0" fontId="36" fillId="3" borderId="0" xfId="0" applyFont="1" applyFill="1"/>
    <xf numFmtId="0" fontId="12" fillId="3" borderId="0" xfId="0" applyFont="1" applyFill="1"/>
    <xf numFmtId="0" fontId="4" fillId="3" borderId="0" xfId="0" applyFont="1" applyFill="1" applyAlignment="1">
      <alignment vertical="center"/>
    </xf>
    <xf numFmtId="0" fontId="14" fillId="3" borderId="0" xfId="0" applyFont="1" applyFill="1"/>
    <xf numFmtId="0" fontId="4" fillId="3" borderId="0" xfId="0" applyFont="1" applyFill="1" applyAlignment="1">
      <alignment horizontal="left" vertical="center"/>
    </xf>
    <xf numFmtId="0" fontId="0" fillId="0" borderId="0" xfId="0" applyAlignment="1">
      <alignment horizontal="center" wrapText="1"/>
    </xf>
    <xf numFmtId="0" fontId="35" fillId="0" borderId="0" xfId="0" applyFont="1" applyAlignment="1">
      <alignment horizontal="center" vertical="center"/>
    </xf>
    <xf numFmtId="0" fontId="30" fillId="3" borderId="22" xfId="0" applyFont="1" applyFill="1" applyBorder="1" applyAlignment="1">
      <alignment horizontal="center" vertical="center" wrapText="1" readingOrder="1"/>
    </xf>
    <xf numFmtId="0" fontId="35" fillId="0" borderId="0" xfId="0" applyFont="1" applyAlignment="1">
      <alignment vertical="center"/>
    </xf>
    <xf numFmtId="0" fontId="33" fillId="10" borderId="18" xfId="0" applyFont="1" applyFill="1" applyBorder="1" applyAlignment="1">
      <alignment horizontal="center" vertical="center" wrapText="1"/>
    </xf>
    <xf numFmtId="0" fontId="26" fillId="0" borderId="40" xfId="0" applyFont="1" applyBorder="1" applyAlignment="1">
      <alignment horizontal="justify" vertical="center" wrapText="1" readingOrder="1"/>
    </xf>
    <xf numFmtId="0" fontId="43" fillId="15" borderId="41" xfId="0" applyFont="1" applyFill="1" applyBorder="1" applyAlignment="1">
      <alignment vertical="center" wrapText="1"/>
    </xf>
    <xf numFmtId="0" fontId="43" fillId="15" borderId="42" xfId="0" applyFont="1" applyFill="1" applyBorder="1" applyAlignment="1">
      <alignment vertical="center" wrapText="1"/>
    </xf>
    <xf numFmtId="0" fontId="11" fillId="3" borderId="40" xfId="0" applyFont="1" applyFill="1" applyBorder="1" applyAlignment="1">
      <alignment horizontal="justify" vertical="center" wrapText="1" readingOrder="1"/>
    </xf>
    <xf numFmtId="0" fontId="43" fillId="15" borderId="43" xfId="0" applyFont="1" applyFill="1" applyBorder="1" applyAlignment="1">
      <alignment vertical="center" wrapText="1"/>
    </xf>
    <xf numFmtId="0" fontId="43" fillId="15" borderId="35" xfId="0" applyFont="1" applyFill="1" applyBorder="1" applyAlignment="1">
      <alignment vertical="center" wrapText="1"/>
    </xf>
    <xf numFmtId="0" fontId="43" fillId="15" borderId="39" xfId="0" applyFont="1" applyFill="1" applyBorder="1" applyAlignment="1">
      <alignment vertical="center" wrapText="1"/>
    </xf>
    <xf numFmtId="0" fontId="43" fillId="15" borderId="19" xfId="0" applyFont="1" applyFill="1" applyBorder="1" applyAlignment="1">
      <alignment vertical="center" wrapText="1"/>
    </xf>
    <xf numFmtId="0" fontId="11" fillId="3" borderId="0" xfId="0" applyFont="1" applyFill="1" applyAlignment="1">
      <alignment horizontal="justify" vertical="center" wrapText="1" readingOrder="1"/>
    </xf>
    <xf numFmtId="0" fontId="11" fillId="0" borderId="0" xfId="0" applyFont="1" applyAlignment="1">
      <alignment horizontal="justify" vertical="center" wrapText="1" readingOrder="1"/>
    </xf>
    <xf numFmtId="0" fontId="23" fillId="0" borderId="0" xfId="0" applyFont="1" applyAlignment="1">
      <alignment vertical="center"/>
    </xf>
    <xf numFmtId="0" fontId="24" fillId="0" borderId="0" xfId="0" applyFont="1"/>
    <xf numFmtId="0" fontId="30" fillId="16" borderId="30" xfId="0" applyFont="1" applyFill="1" applyBorder="1" applyAlignment="1">
      <alignment horizontal="center" vertical="center" wrapText="1" readingOrder="1"/>
    </xf>
    <xf numFmtId="0" fontId="30" fillId="16" borderId="31" xfId="0" applyFont="1" applyFill="1" applyBorder="1" applyAlignment="1">
      <alignment horizontal="center" vertical="center" wrapText="1" readingOrder="1"/>
    </xf>
    <xf numFmtId="0" fontId="8" fillId="6" borderId="18" xfId="0" applyFont="1" applyFill="1" applyBorder="1" applyAlignment="1">
      <alignment horizontal="center" vertical="center" wrapText="1" readingOrder="1"/>
    </xf>
    <xf numFmtId="0" fontId="9" fillId="0" borderId="18" xfId="0" applyFont="1" applyBorder="1" applyAlignment="1">
      <alignment horizontal="justify" vertical="center" wrapText="1" readingOrder="1"/>
    </xf>
    <xf numFmtId="9" fontId="9" fillId="0" borderId="18" xfId="0" applyNumberFormat="1" applyFont="1" applyBorder="1" applyAlignment="1">
      <alignment horizontal="center" vertical="center" wrapText="1" readingOrder="1"/>
    </xf>
    <xf numFmtId="0" fontId="9" fillId="5" borderId="18" xfId="0" applyFont="1" applyFill="1" applyBorder="1" applyAlignment="1">
      <alignment horizontal="center" vertical="center" wrapText="1" readingOrder="1"/>
    </xf>
    <xf numFmtId="0" fontId="9" fillId="7" borderId="18" xfId="0" applyFont="1" applyFill="1" applyBorder="1" applyAlignment="1">
      <alignment horizontal="center" vertical="center" wrapText="1" readingOrder="1"/>
    </xf>
    <xf numFmtId="0" fontId="9" fillId="4" borderId="18" xfId="0" applyFont="1" applyFill="1" applyBorder="1" applyAlignment="1">
      <alignment horizontal="center" vertical="center" wrapText="1" readingOrder="1"/>
    </xf>
    <xf numFmtId="0" fontId="9" fillId="8" borderId="18" xfId="0" applyFont="1" applyFill="1" applyBorder="1" applyAlignment="1">
      <alignment horizontal="center" vertical="center" wrapText="1" readingOrder="1"/>
    </xf>
    <xf numFmtId="0" fontId="10" fillId="9" borderId="18" xfId="0" applyFont="1" applyFill="1" applyBorder="1" applyAlignment="1">
      <alignment horizontal="center" vertical="center" wrapText="1" readingOrder="1"/>
    </xf>
    <xf numFmtId="0" fontId="43" fillId="15" borderId="0" xfId="0" applyFont="1" applyFill="1" applyAlignment="1">
      <alignment vertical="center" wrapText="1"/>
    </xf>
    <xf numFmtId="0" fontId="33" fillId="0" borderId="40" xfId="0" applyFont="1" applyBorder="1" applyAlignment="1">
      <alignment horizontal="center" vertical="center" wrapText="1"/>
    </xf>
    <xf numFmtId="0" fontId="30" fillId="3" borderId="0" xfId="0" applyFont="1" applyFill="1" applyAlignment="1">
      <alignment horizontal="center" vertical="center" wrapText="1" readingOrder="1"/>
    </xf>
    <xf numFmtId="0" fontId="31" fillId="3" borderId="0" xfId="0" applyFont="1" applyFill="1" applyAlignment="1">
      <alignment horizontal="justify" vertical="center" wrapText="1" readingOrder="1"/>
    </xf>
    <xf numFmtId="0" fontId="31" fillId="3" borderId="0" xfId="0" applyFont="1" applyFill="1" applyAlignment="1">
      <alignment horizontal="center" vertical="center" wrapText="1" readingOrder="1"/>
    </xf>
    <xf numFmtId="0" fontId="34" fillId="0" borderId="18" xfId="0" applyFont="1" applyBorder="1" applyAlignment="1">
      <alignment vertical="center"/>
    </xf>
    <xf numFmtId="0" fontId="46" fillId="3" borderId="0" xfId="0" applyFont="1" applyFill="1" applyAlignment="1">
      <alignment horizontal="center" vertical="center"/>
    </xf>
    <xf numFmtId="0" fontId="47" fillId="3" borderId="0" xfId="0" applyFont="1" applyFill="1" applyAlignment="1">
      <alignment horizontal="center" vertical="center"/>
    </xf>
    <xf numFmtId="0" fontId="39" fillId="0" borderId="0" xfId="0" applyFont="1"/>
    <xf numFmtId="0" fontId="47" fillId="0" borderId="0" xfId="0" applyFont="1" applyAlignment="1">
      <alignment horizontal="center" vertical="center"/>
    </xf>
    <xf numFmtId="0" fontId="51" fillId="3" borderId="0" xfId="0" applyFont="1" applyFill="1" applyAlignment="1">
      <alignment horizontal="center" vertical="center" wrapText="1"/>
    </xf>
    <xf numFmtId="0" fontId="52" fillId="3" borderId="0" xfId="0" applyFont="1" applyFill="1" applyAlignment="1">
      <alignment vertical="center" wrapText="1"/>
    </xf>
    <xf numFmtId="0" fontId="50" fillId="3" borderId="0" xfId="0" applyFont="1" applyFill="1" applyAlignment="1">
      <alignment horizontal="center" vertical="center" wrapText="1"/>
    </xf>
    <xf numFmtId="0" fontId="52" fillId="3" borderId="0" xfId="0" applyFont="1" applyFill="1" applyAlignment="1">
      <alignment horizontal="center" vertical="center" wrapText="1"/>
    </xf>
    <xf numFmtId="0" fontId="50" fillId="3" borderId="0" xfId="0" applyFont="1" applyFill="1" applyAlignment="1">
      <alignment vertical="center" wrapText="1"/>
    </xf>
    <xf numFmtId="0" fontId="47" fillId="3" borderId="0" xfId="0" applyFont="1" applyFill="1" applyAlignment="1">
      <alignment vertical="center" wrapText="1"/>
    </xf>
    <xf numFmtId="0" fontId="50" fillId="3" borderId="0" xfId="0" applyFont="1" applyFill="1" applyAlignment="1">
      <alignment horizontal="center" vertical="center"/>
    </xf>
    <xf numFmtId="0" fontId="47" fillId="16" borderId="18" xfId="0" applyFont="1" applyFill="1" applyBorder="1" applyAlignment="1">
      <alignment horizontal="left" vertical="center"/>
    </xf>
    <xf numFmtId="0" fontId="55" fillId="17" borderId="18" xfId="0" applyFont="1" applyFill="1" applyBorder="1" applyAlignment="1">
      <alignment horizontal="center" vertical="center"/>
    </xf>
    <xf numFmtId="0" fontId="55" fillId="17" borderId="18" xfId="0" applyFont="1" applyFill="1" applyBorder="1" applyAlignment="1">
      <alignment horizontal="center" vertical="center" wrapText="1"/>
    </xf>
    <xf numFmtId="0" fontId="47" fillId="3" borderId="37" xfId="0" applyFont="1" applyFill="1" applyBorder="1" applyAlignment="1">
      <alignment horizontal="center" vertical="center"/>
    </xf>
    <xf numFmtId="0" fontId="47" fillId="3" borderId="18" xfId="0" applyFont="1" applyFill="1" applyBorder="1" applyAlignment="1">
      <alignment horizontal="center" vertical="center"/>
    </xf>
    <xf numFmtId="0" fontId="47" fillId="3" borderId="36" xfId="0" applyFont="1" applyFill="1" applyBorder="1" applyAlignment="1">
      <alignment horizontal="center" vertical="center"/>
    </xf>
    <xf numFmtId="0" fontId="57" fillId="3" borderId="37" xfId="0" applyFont="1" applyFill="1" applyBorder="1" applyAlignment="1">
      <alignment horizontal="center" vertical="center"/>
    </xf>
    <xf numFmtId="0" fontId="57" fillId="3" borderId="18" xfId="0" applyFont="1" applyFill="1" applyBorder="1" applyAlignment="1">
      <alignment horizontal="center" vertical="center"/>
    </xf>
    <xf numFmtId="0" fontId="57" fillId="3" borderId="36" xfId="0" applyFont="1" applyFill="1" applyBorder="1" applyAlignment="1">
      <alignment horizontal="center" vertical="center"/>
    </xf>
    <xf numFmtId="9" fontId="1" fillId="0" borderId="18" xfId="0"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protection hidden="1"/>
    </xf>
    <xf numFmtId="0" fontId="1"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wrapText="1"/>
      <protection hidden="1"/>
    </xf>
    <xf numFmtId="164" fontId="1" fillId="0" borderId="35" xfId="1" applyNumberFormat="1" applyFont="1" applyBorder="1" applyAlignment="1" applyProtection="1">
      <alignment horizontal="center" vertical="center"/>
      <protection hidden="1"/>
    </xf>
    <xf numFmtId="0" fontId="4" fillId="0" borderId="18" xfId="0" applyFont="1" applyBorder="1" applyAlignment="1" applyProtection="1">
      <alignment horizontal="center" vertical="center" textRotation="90" wrapText="1"/>
      <protection hidden="1"/>
    </xf>
    <xf numFmtId="164" fontId="1" fillId="0" borderId="18" xfId="1" applyNumberFormat="1" applyFont="1" applyBorder="1" applyAlignment="1" applyProtection="1">
      <alignment horizontal="center" vertical="center"/>
      <protection hidden="1"/>
    </xf>
    <xf numFmtId="0" fontId="1" fillId="0" borderId="18" xfId="0" applyFont="1" applyBorder="1" applyAlignment="1" applyProtection="1">
      <alignment horizontal="center" vertical="center" wrapText="1"/>
      <protection hidden="1"/>
    </xf>
    <xf numFmtId="0" fontId="1" fillId="3" borderId="0" xfId="0" applyFont="1" applyFill="1" applyProtection="1">
      <protection hidden="1"/>
    </xf>
    <xf numFmtId="0" fontId="1" fillId="3" borderId="0" xfId="0" applyFont="1" applyFill="1" applyAlignment="1" applyProtection="1">
      <alignment wrapText="1"/>
      <protection hidden="1"/>
    </xf>
    <xf numFmtId="0" fontId="1" fillId="0" borderId="0" xfId="0" applyFont="1" applyProtection="1">
      <protection hidden="1"/>
    </xf>
    <xf numFmtId="0" fontId="1" fillId="3" borderId="0" xfId="0" applyFont="1" applyFill="1" applyAlignment="1" applyProtection="1">
      <alignment horizontal="center" vertical="center"/>
      <protection hidden="1"/>
    </xf>
    <xf numFmtId="0" fontId="2" fillId="3" borderId="0" xfId="0" applyFont="1" applyFill="1" applyAlignment="1" applyProtection="1">
      <alignment horizontal="center" vertical="center"/>
      <protection hidden="1"/>
    </xf>
    <xf numFmtId="0" fontId="1" fillId="3" borderId="0" xfId="0" applyFont="1" applyFill="1" applyAlignment="1" applyProtection="1">
      <alignment horizontal="left" vertical="center"/>
      <protection hidden="1"/>
    </xf>
    <xf numFmtId="0" fontId="1" fillId="0" borderId="0" xfId="0" applyFont="1" applyAlignment="1" applyProtection="1">
      <alignment horizontal="center" vertical="center"/>
      <protection hidden="1"/>
    </xf>
    <xf numFmtId="0" fontId="1" fillId="3" borderId="0" xfId="0" applyFont="1" applyFill="1" applyAlignment="1" applyProtection="1">
      <alignment horizontal="center"/>
      <protection hidden="1"/>
    </xf>
    <xf numFmtId="0" fontId="4" fillId="0" borderId="0" xfId="0" applyFont="1" applyAlignment="1" applyProtection="1">
      <alignment vertical="center"/>
      <protection hidden="1"/>
    </xf>
    <xf numFmtId="0" fontId="2" fillId="0" borderId="0" xfId="0" applyFont="1" applyProtection="1">
      <protection hidden="1"/>
    </xf>
    <xf numFmtId="0" fontId="4" fillId="0" borderId="37" xfId="0" applyFont="1" applyBorder="1" applyAlignment="1" applyProtection="1">
      <alignment vertical="center"/>
      <protection hidden="1"/>
    </xf>
    <xf numFmtId="0" fontId="1" fillId="14" borderId="0" xfId="0" applyFont="1" applyFill="1" applyProtection="1">
      <protection hidden="1"/>
    </xf>
    <xf numFmtId="0" fontId="41" fillId="14" borderId="36" xfId="0" applyFont="1" applyFill="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protection hidden="1"/>
    </xf>
    <xf numFmtId="0" fontId="4" fillId="3" borderId="0" xfId="0" applyFont="1" applyFill="1" applyAlignment="1" applyProtection="1">
      <alignment horizontal="center" vertical="center"/>
      <protection hidden="1"/>
    </xf>
    <xf numFmtId="0" fontId="4" fillId="2" borderId="0" xfId="0" applyFont="1" applyFill="1" applyAlignment="1" applyProtection="1">
      <alignment horizontal="center" vertical="center"/>
      <protection hidden="1"/>
    </xf>
    <xf numFmtId="0" fontId="42" fillId="3" borderId="35" xfId="0" applyFont="1" applyFill="1" applyBorder="1" applyAlignment="1" applyProtection="1">
      <alignment vertical="center" wrapText="1"/>
      <protection hidden="1"/>
    </xf>
    <xf numFmtId="0" fontId="1" fillId="0" borderId="0" xfId="0" applyFont="1" applyAlignment="1" applyProtection="1">
      <alignment vertical="center"/>
      <protection hidden="1"/>
    </xf>
    <xf numFmtId="0" fontId="42" fillId="3" borderId="18" xfId="0" applyFont="1" applyFill="1" applyBorder="1" applyAlignment="1" applyProtection="1">
      <alignment horizontal="left" vertical="center" wrapText="1"/>
      <protection hidden="1"/>
    </xf>
    <xf numFmtId="0" fontId="42" fillId="3" borderId="18" xfId="0" applyFont="1" applyFill="1" applyBorder="1" applyAlignment="1" applyProtection="1">
      <alignment horizontal="center" vertical="center" wrapText="1"/>
      <protection hidden="1"/>
    </xf>
    <xf numFmtId="0" fontId="1" fillId="3" borderId="0" xfId="0" applyFont="1" applyFill="1" applyAlignment="1" applyProtection="1">
      <alignment vertical="center"/>
      <protection hidden="1"/>
    </xf>
    <xf numFmtId="0" fontId="42" fillId="3" borderId="18" xfId="0" applyFont="1" applyFill="1" applyBorder="1" applyAlignment="1" applyProtection="1">
      <alignment vertical="center" wrapText="1"/>
      <protection hidden="1"/>
    </xf>
    <xf numFmtId="0" fontId="42" fillId="3" borderId="35" xfId="0" applyFont="1" applyFill="1" applyBorder="1" applyAlignment="1" applyProtection="1">
      <alignment horizontal="left"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vertical="center" wrapText="1"/>
      <protection hidden="1"/>
    </xf>
    <xf numFmtId="0" fontId="2" fillId="0" borderId="18" xfId="0" applyFont="1" applyBorder="1" applyAlignment="1" applyProtection="1">
      <alignment horizontal="left" vertical="center" wrapText="1"/>
      <protection hidden="1"/>
    </xf>
    <xf numFmtId="0" fontId="1" fillId="3" borderId="35" xfId="0" applyFont="1" applyFill="1" applyBorder="1" applyAlignment="1" applyProtection="1">
      <alignment horizontal="left" vertical="top" wrapText="1"/>
      <protection hidden="1"/>
    </xf>
    <xf numFmtId="0" fontId="1" fillId="3" borderId="19" xfId="0" applyFont="1" applyFill="1" applyBorder="1" applyAlignment="1" applyProtection="1">
      <alignment horizontal="left" vertical="top" wrapText="1"/>
      <protection hidden="1"/>
    </xf>
    <xf numFmtId="0" fontId="1" fillId="0" borderId="0" xfId="0" applyFont="1" applyAlignment="1" applyProtection="1">
      <alignment wrapText="1"/>
      <protection hidden="1"/>
    </xf>
    <xf numFmtId="0" fontId="1" fillId="3" borderId="18"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2" fillId="0" borderId="18" xfId="0" applyFont="1" applyBorder="1" applyAlignment="1" applyProtection="1">
      <alignment vertical="center" wrapText="1"/>
      <protection hidden="1"/>
    </xf>
    <xf numFmtId="0" fontId="42" fillId="3" borderId="19" xfId="0" applyFont="1" applyFill="1" applyBorder="1" applyAlignment="1" applyProtection="1">
      <alignment horizontal="left" vertical="center" wrapText="1"/>
      <protection hidden="1"/>
    </xf>
    <xf numFmtId="0" fontId="1" fillId="3" borderId="18" xfId="0" applyFont="1" applyFill="1" applyBorder="1" applyAlignment="1" applyProtection="1">
      <alignment vertical="center"/>
      <protection hidden="1"/>
    </xf>
    <xf numFmtId="0" fontId="1" fillId="0" borderId="18" xfId="0" applyFont="1" applyBorder="1" applyAlignment="1" applyProtection="1">
      <alignment horizontal="justify" vertical="center" wrapText="1"/>
      <protection hidden="1"/>
    </xf>
    <xf numFmtId="0" fontId="1" fillId="3" borderId="18" xfId="0" applyFont="1" applyFill="1" applyBorder="1" applyProtection="1">
      <protection hidden="1"/>
    </xf>
    <xf numFmtId="0" fontId="2" fillId="0" borderId="35"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protection hidden="1"/>
    </xf>
    <xf numFmtId="0" fontId="1" fillId="0" borderId="35" xfId="0" applyFont="1" applyBorder="1" applyAlignment="1" applyProtection="1">
      <alignment horizontal="center" vertical="center" textRotation="90"/>
      <protection hidden="1"/>
    </xf>
    <xf numFmtId="9" fontId="1" fillId="0" borderId="35" xfId="0" applyNumberFormat="1" applyFont="1" applyBorder="1" applyAlignment="1" applyProtection="1">
      <alignment horizontal="center" vertical="center"/>
      <protection hidden="1"/>
    </xf>
    <xf numFmtId="0" fontId="1" fillId="0" borderId="35" xfId="0" applyFont="1" applyBorder="1" applyAlignment="1" applyProtection="1">
      <alignment horizontal="center" vertical="center" wrapText="1"/>
      <protection hidden="1"/>
    </xf>
    <xf numFmtId="0" fontId="4" fillId="0" borderId="39" xfId="0" applyFont="1" applyBorder="1" applyAlignment="1" applyProtection="1">
      <alignment horizontal="center" vertical="center" wrapText="1"/>
      <protection hidden="1"/>
    </xf>
    <xf numFmtId="0" fontId="4" fillId="0" borderId="0" xfId="0" applyFont="1" applyAlignment="1" applyProtection="1">
      <alignment horizontal="center" vertical="center"/>
      <protection hidden="1"/>
    </xf>
    <xf numFmtId="0" fontId="4" fillId="0" borderId="18" xfId="0" applyFont="1" applyBorder="1" applyAlignment="1" applyProtection="1">
      <alignment horizontal="center" vertical="center" textRotation="90"/>
      <protection hidden="1"/>
    </xf>
    <xf numFmtId="0" fontId="4" fillId="0" borderId="18" xfId="0" applyFont="1" applyBorder="1" applyAlignment="1" applyProtection="1">
      <alignment horizontal="center" vertical="center" wrapText="1"/>
      <protection hidden="1"/>
    </xf>
    <xf numFmtId="0" fontId="2" fillId="0" borderId="35" xfId="0" applyFont="1" applyBorder="1" applyAlignment="1" applyProtection="1">
      <alignment vertical="center" wrapText="1"/>
      <protection hidden="1"/>
    </xf>
    <xf numFmtId="0" fontId="2" fillId="0" borderId="39" xfId="0" applyFont="1" applyBorder="1" applyAlignment="1" applyProtection="1">
      <alignment vertical="center" wrapText="1"/>
      <protection hidden="1"/>
    </xf>
    <xf numFmtId="0" fontId="2" fillId="0" borderId="18" xfId="0" applyFont="1" applyBorder="1" applyAlignment="1" applyProtection="1">
      <alignment vertical="center" wrapText="1"/>
      <protection hidden="1"/>
    </xf>
    <xf numFmtId="0" fontId="1" fillId="3" borderId="18" xfId="0" applyFont="1" applyFill="1" applyBorder="1" applyAlignment="1" applyProtection="1">
      <alignment vertical="center" wrapText="1"/>
      <protection hidden="1"/>
    </xf>
    <xf numFmtId="0" fontId="42" fillId="3" borderId="37" xfId="0" applyFont="1" applyFill="1" applyBorder="1" applyAlignment="1" applyProtection="1">
      <alignment horizontal="left" vertical="center" wrapText="1"/>
      <protection hidden="1"/>
    </xf>
    <xf numFmtId="0" fontId="1" fillId="0" borderId="38" xfId="0" applyFont="1" applyBorder="1" applyAlignment="1" applyProtection="1">
      <alignment vertical="center" wrapText="1"/>
      <protection hidden="1"/>
    </xf>
    <xf numFmtId="0" fontId="42" fillId="3" borderId="37" xfId="0" applyFont="1" applyFill="1" applyBorder="1" applyAlignment="1" applyProtection="1">
      <alignment vertical="center" wrapText="1"/>
      <protection hidden="1"/>
    </xf>
    <xf numFmtId="0" fontId="2" fillId="3" borderId="37" xfId="0" applyFont="1" applyFill="1" applyBorder="1" applyAlignment="1" applyProtection="1">
      <alignment horizontal="left" vertical="center" wrapText="1"/>
      <protection hidden="1"/>
    </xf>
    <xf numFmtId="0" fontId="2" fillId="0" borderId="0" xfId="0" applyFont="1" applyAlignment="1" applyProtection="1">
      <alignment horizontal="center" vertical="center"/>
      <protection hidden="1"/>
    </xf>
    <xf numFmtId="0" fontId="1" fillId="0" borderId="0" xfId="0" applyFont="1" applyAlignment="1" applyProtection="1">
      <alignment horizontal="center"/>
      <protection hidden="1"/>
    </xf>
    <xf numFmtId="0" fontId="4" fillId="0" borderId="0" xfId="0" applyFont="1" applyAlignment="1" applyProtection="1">
      <alignment horizontal="left" vertical="center"/>
      <protection hidden="1"/>
    </xf>
    <xf numFmtId="0" fontId="1" fillId="14" borderId="18" xfId="0" applyFont="1" applyFill="1" applyBorder="1" applyAlignment="1" applyProtection="1">
      <alignment horizontal="center"/>
      <protection hidden="1"/>
    </xf>
    <xf numFmtId="0" fontId="1" fillId="14" borderId="18" xfId="0" applyFont="1" applyFill="1" applyBorder="1" applyAlignment="1" applyProtection="1">
      <alignment horizontal="center" vertical="center"/>
      <protection hidden="1"/>
    </xf>
    <xf numFmtId="14" fontId="1" fillId="0" borderId="18" xfId="0" applyNumberFormat="1" applyFont="1" applyBorder="1" applyAlignment="1" applyProtection="1">
      <alignment horizontal="center" vertical="center" wrapText="1"/>
      <protection hidden="1"/>
    </xf>
    <xf numFmtId="14" fontId="1" fillId="0" borderId="18" xfId="0" applyNumberFormat="1" applyFont="1" applyBorder="1" applyAlignment="1" applyProtection="1">
      <alignment horizontal="center" vertical="center"/>
      <protection hidden="1"/>
    </xf>
    <xf numFmtId="0" fontId="4" fillId="3" borderId="0" xfId="0" applyFont="1" applyFill="1" applyProtection="1">
      <protection hidden="1"/>
    </xf>
    <xf numFmtId="0" fontId="4" fillId="0" borderId="0" xfId="0" applyFont="1" applyProtection="1">
      <protection hidden="1"/>
    </xf>
    <xf numFmtId="0" fontId="2" fillId="0" borderId="38" xfId="0" applyFont="1" applyBorder="1" applyAlignment="1" applyProtection="1">
      <alignment horizontal="center" vertical="center" wrapText="1"/>
      <protection hidden="1"/>
    </xf>
    <xf numFmtId="0" fontId="1" fillId="0" borderId="18" xfId="0" applyFont="1" applyBorder="1" applyAlignment="1" applyProtection="1">
      <alignment horizontal="justify" vertical="center"/>
      <protection hidden="1"/>
    </xf>
    <xf numFmtId="0" fontId="1" fillId="3" borderId="18" xfId="0" applyFont="1" applyFill="1" applyBorder="1" applyAlignment="1" applyProtection="1">
      <alignment horizontal="left" vertical="top" wrapText="1"/>
      <protection locked="0"/>
    </xf>
    <xf numFmtId="0" fontId="1" fillId="0" borderId="0" xfId="0" applyFont="1" applyProtection="1">
      <protection locked="0" hidden="1"/>
    </xf>
    <xf numFmtId="0" fontId="1" fillId="0" borderId="0" xfId="0" applyFont="1" applyAlignment="1" applyProtection="1">
      <alignment horizontal="left" vertical="center"/>
      <protection locked="0" hidden="1"/>
    </xf>
    <xf numFmtId="0" fontId="45" fillId="0" borderId="44" xfId="0" applyFont="1" applyBorder="1" applyAlignment="1">
      <alignment horizontal="center" vertical="center"/>
    </xf>
    <xf numFmtId="0" fontId="45" fillId="0" borderId="40" xfId="0" applyFont="1" applyBorder="1" applyAlignment="1">
      <alignment horizontal="center" vertical="center"/>
    </xf>
    <xf numFmtId="0" fontId="45" fillId="0" borderId="45" xfId="0" applyFont="1" applyBorder="1" applyAlignment="1">
      <alignment horizontal="center" vertical="center"/>
    </xf>
    <xf numFmtId="0" fontId="40" fillId="0" borderId="44" xfId="0" applyFont="1" applyBorder="1" applyAlignment="1">
      <alignment horizontal="center" vertical="center"/>
    </xf>
    <xf numFmtId="0" fontId="40" fillId="0" borderId="33" xfId="0" applyFont="1" applyBorder="1" applyAlignment="1">
      <alignment horizontal="center" vertical="center"/>
    </xf>
    <xf numFmtId="0" fontId="40" fillId="0" borderId="41" xfId="0" applyFont="1" applyBorder="1" applyAlignment="1">
      <alignment horizontal="center" vertical="center"/>
    </xf>
    <xf numFmtId="0" fontId="40" fillId="0" borderId="40" xfId="0" applyFont="1" applyBorder="1" applyAlignment="1">
      <alignment horizontal="center" vertical="center"/>
    </xf>
    <xf numFmtId="0" fontId="40" fillId="0" borderId="0" xfId="0" applyFont="1" applyAlignment="1">
      <alignment horizontal="center" vertical="center"/>
    </xf>
    <xf numFmtId="0" fontId="40" fillId="0" borderId="42" xfId="0" applyFont="1" applyBorder="1" applyAlignment="1">
      <alignment horizontal="center" vertical="center"/>
    </xf>
    <xf numFmtId="0" fontId="40" fillId="0" borderId="45" xfId="0" applyFont="1" applyBorder="1" applyAlignment="1">
      <alignment horizontal="center" vertical="center"/>
    </xf>
    <xf numFmtId="0" fontId="40" fillId="0" borderId="34" xfId="0" applyFont="1" applyBorder="1" applyAlignment="1">
      <alignment horizontal="center" vertical="center"/>
    </xf>
    <xf numFmtId="0" fontId="40" fillId="0" borderId="43" xfId="0" applyFont="1" applyBorder="1" applyAlignment="1">
      <alignment horizontal="center" vertical="center"/>
    </xf>
    <xf numFmtId="0" fontId="34" fillId="0" borderId="18" xfId="0" applyFont="1" applyBorder="1" applyAlignment="1">
      <alignment horizontal="left" vertical="center"/>
    </xf>
    <xf numFmtId="0" fontId="55" fillId="17" borderId="18" xfId="0" applyFont="1" applyFill="1" applyBorder="1" applyAlignment="1">
      <alignment horizontal="center" vertical="center" wrapText="1"/>
    </xf>
    <xf numFmtId="0" fontId="55" fillId="17" borderId="18" xfId="0" applyFont="1" applyFill="1" applyBorder="1" applyAlignment="1">
      <alignment horizontal="center" vertical="center"/>
    </xf>
    <xf numFmtId="0" fontId="57" fillId="3" borderId="36" xfId="0" applyFont="1" applyFill="1" applyBorder="1" applyAlignment="1">
      <alignment horizontal="center" vertical="center"/>
    </xf>
    <xf numFmtId="0" fontId="57" fillId="3" borderId="38" xfId="0" applyFont="1" applyFill="1" applyBorder="1" applyAlignment="1">
      <alignment horizontal="center" vertical="center"/>
    </xf>
    <xf numFmtId="0" fontId="57" fillId="3" borderId="36" xfId="0" applyFont="1" applyFill="1" applyBorder="1" applyAlignment="1">
      <alignment horizontal="left" vertical="center"/>
    </xf>
    <xf numFmtId="0" fontId="57" fillId="3" borderId="37" xfId="0" applyFont="1" applyFill="1" applyBorder="1" applyAlignment="1">
      <alignment horizontal="left" vertical="center"/>
    </xf>
    <xf numFmtId="0" fontId="57" fillId="3" borderId="38" xfId="0" applyFont="1" applyFill="1" applyBorder="1" applyAlignment="1">
      <alignment horizontal="left" vertical="center"/>
    </xf>
    <xf numFmtId="0" fontId="57" fillId="3" borderId="36" xfId="0" applyFont="1" applyFill="1" applyBorder="1" applyAlignment="1">
      <alignment horizontal="left" vertical="center" wrapText="1"/>
    </xf>
    <xf numFmtId="0" fontId="48" fillId="17" borderId="0" xfId="0" applyFont="1" applyFill="1" applyAlignment="1">
      <alignment horizontal="center" vertical="center"/>
    </xf>
    <xf numFmtId="0" fontId="47" fillId="16" borderId="18" xfId="0" applyFont="1" applyFill="1" applyBorder="1" applyAlignment="1">
      <alignment horizontal="left" vertical="center"/>
    </xf>
    <xf numFmtId="0" fontId="47" fillId="3" borderId="18" xfId="0" applyFont="1" applyFill="1" applyBorder="1" applyAlignment="1">
      <alignment horizontal="center" vertical="center"/>
    </xf>
    <xf numFmtId="0" fontId="47" fillId="16" borderId="19" xfId="0" applyFont="1" applyFill="1" applyBorder="1" applyAlignment="1">
      <alignment horizontal="left" vertical="center"/>
    </xf>
    <xf numFmtId="0" fontId="57" fillId="3" borderId="37" xfId="0" applyFont="1" applyFill="1" applyBorder="1" applyAlignment="1">
      <alignment horizontal="left" vertical="center" wrapText="1"/>
    </xf>
    <xf numFmtId="0" fontId="57" fillId="3" borderId="38" xfId="0" applyFont="1" applyFill="1" applyBorder="1" applyAlignment="1">
      <alignment horizontal="left" vertical="center" wrapText="1"/>
    </xf>
    <xf numFmtId="0" fontId="47" fillId="3" borderId="36" xfId="0" applyFont="1" applyFill="1" applyBorder="1" applyAlignment="1">
      <alignment horizontal="center" vertical="center"/>
    </xf>
    <xf numFmtId="0" fontId="47" fillId="3" borderId="38" xfId="0" applyFont="1" applyFill="1" applyBorder="1" applyAlignment="1">
      <alignment horizontal="center" vertical="center"/>
    </xf>
    <xf numFmtId="0" fontId="47" fillId="3" borderId="37" xfId="0" applyFont="1" applyFill="1" applyBorder="1" applyAlignment="1">
      <alignment horizontal="center" vertical="center"/>
    </xf>
    <xf numFmtId="0" fontId="2" fillId="3" borderId="18" xfId="0" applyFont="1" applyFill="1" applyBorder="1" applyAlignment="1" applyProtection="1">
      <alignment horizontal="left" vertical="top" wrapText="1"/>
      <protection locked="0"/>
    </xf>
    <xf numFmtId="0" fontId="31" fillId="3" borderId="18" xfId="0" applyFont="1" applyFill="1" applyBorder="1" applyAlignment="1" applyProtection="1">
      <alignment horizontal="left" vertical="top" wrapText="1"/>
      <protection locked="0"/>
    </xf>
    <xf numFmtId="0" fontId="28" fillId="3" borderId="18" xfId="0" applyFont="1" applyFill="1" applyBorder="1" applyAlignment="1" applyProtection="1">
      <alignment horizontal="left" vertical="top" wrapText="1"/>
      <protection locked="0"/>
    </xf>
    <xf numFmtId="0" fontId="60" fillId="3" borderId="18" xfId="0" applyFont="1" applyFill="1" applyBorder="1" applyAlignment="1" applyProtection="1">
      <alignment horizontal="left" vertical="top" wrapText="1"/>
      <protection locked="0"/>
    </xf>
    <xf numFmtId="0" fontId="1" fillId="3" borderId="18" xfId="0" applyFont="1" applyFill="1" applyBorder="1" applyAlignment="1" applyProtection="1">
      <alignment horizontal="left" vertical="top" wrapText="1"/>
      <protection locked="0"/>
    </xf>
    <xf numFmtId="0" fontId="1" fillId="3" borderId="35" xfId="0" applyFont="1" applyFill="1" applyBorder="1" applyAlignment="1" applyProtection="1">
      <alignment horizontal="left" vertical="top" wrapText="1"/>
      <protection locked="0"/>
    </xf>
    <xf numFmtId="0" fontId="1" fillId="3" borderId="39" xfId="0" applyFont="1" applyFill="1" applyBorder="1" applyAlignment="1" applyProtection="1">
      <alignment horizontal="left" vertical="top" wrapText="1"/>
      <protection locked="0"/>
    </xf>
    <xf numFmtId="0" fontId="1" fillId="3" borderId="19" xfId="0" applyFont="1" applyFill="1" applyBorder="1" applyAlignment="1" applyProtection="1">
      <alignment horizontal="left" vertical="top" wrapText="1"/>
      <protection locked="0"/>
    </xf>
    <xf numFmtId="0" fontId="1" fillId="0" borderId="35" xfId="0" applyFont="1" applyBorder="1" applyAlignment="1" applyProtection="1">
      <alignment horizontal="left" vertical="top" wrapText="1"/>
      <protection locked="0"/>
    </xf>
    <xf numFmtId="0" fontId="1" fillId="0" borderId="39" xfId="0" applyFont="1" applyBorder="1" applyAlignment="1" applyProtection="1">
      <alignment horizontal="left" vertical="top" wrapText="1"/>
      <protection locked="0"/>
    </xf>
    <xf numFmtId="0" fontId="1" fillId="0" borderId="19" xfId="0" applyFont="1" applyBorder="1" applyAlignment="1" applyProtection="1">
      <alignment horizontal="left" vertical="top" wrapText="1"/>
      <protection locked="0"/>
    </xf>
    <xf numFmtId="0" fontId="60" fillId="20" borderId="35" xfId="0" applyFont="1" applyFill="1" applyBorder="1" applyAlignment="1" applyProtection="1">
      <alignment vertical="center" wrapText="1"/>
      <protection locked="0"/>
    </xf>
    <xf numFmtId="0" fontId="60" fillId="20" borderId="19" xfId="0" applyFont="1" applyFill="1" applyBorder="1" applyAlignment="1" applyProtection="1">
      <alignment vertical="center" wrapText="1"/>
      <protection locked="0"/>
    </xf>
    <xf numFmtId="0" fontId="60" fillId="3" borderId="35" xfId="0" applyFont="1" applyFill="1" applyBorder="1" applyAlignment="1" applyProtection="1">
      <alignment horizontal="left" vertical="top" wrapText="1"/>
      <protection locked="0"/>
    </xf>
    <xf numFmtId="0" fontId="60" fillId="20" borderId="39" xfId="0" applyFont="1" applyFill="1" applyBorder="1" applyAlignment="1" applyProtection="1">
      <alignment vertical="center" wrapText="1"/>
      <protection locked="0"/>
    </xf>
    <xf numFmtId="0" fontId="60" fillId="20" borderId="48" xfId="0" applyFont="1" applyFill="1" applyBorder="1" applyAlignment="1" applyProtection="1">
      <alignment vertical="center" wrapText="1"/>
      <protection locked="0"/>
    </xf>
    <xf numFmtId="0" fontId="1" fillId="3" borderId="18" xfId="0" applyFont="1" applyFill="1" applyBorder="1" applyAlignment="1" applyProtection="1">
      <alignment horizontal="left" vertical="center" wrapText="1"/>
      <protection locked="0"/>
    </xf>
    <xf numFmtId="0" fontId="4" fillId="14" borderId="35" xfId="0" applyFont="1" applyFill="1" applyBorder="1" applyAlignment="1" applyProtection="1">
      <alignment horizontal="center" vertical="center" wrapText="1"/>
      <protection locked="0"/>
    </xf>
    <xf numFmtId="0" fontId="4" fillId="14" borderId="39" xfId="0" applyFont="1" applyFill="1" applyBorder="1" applyAlignment="1" applyProtection="1">
      <alignment horizontal="center" vertical="center" wrapText="1"/>
      <protection locked="0"/>
    </xf>
    <xf numFmtId="0" fontId="4" fillId="14" borderId="19" xfId="0" applyFont="1" applyFill="1" applyBorder="1" applyAlignment="1" applyProtection="1">
      <alignment horizontal="center" vertical="center" wrapText="1"/>
      <protection locked="0"/>
    </xf>
    <xf numFmtId="0" fontId="62" fillId="3" borderId="35" xfId="0" applyFont="1" applyFill="1" applyBorder="1" applyAlignment="1" applyProtection="1">
      <alignment horizontal="left" vertical="top" wrapText="1"/>
      <protection locked="0"/>
    </xf>
    <xf numFmtId="0" fontId="62" fillId="3" borderId="39" xfId="0" applyFont="1" applyFill="1" applyBorder="1" applyAlignment="1" applyProtection="1">
      <alignment horizontal="left" vertical="top" wrapText="1"/>
      <protection locked="0"/>
    </xf>
    <xf numFmtId="0" fontId="62" fillId="3" borderId="19" xfId="0" applyFont="1" applyFill="1" applyBorder="1" applyAlignment="1" applyProtection="1">
      <alignment horizontal="left" vertical="top" wrapText="1"/>
      <protection locked="0"/>
    </xf>
    <xf numFmtId="0" fontId="4" fillId="0" borderId="35" xfId="0" applyFont="1" applyBorder="1" applyAlignment="1" applyProtection="1">
      <alignment horizontal="center" vertical="center" textRotation="90" wrapText="1"/>
      <protection hidden="1"/>
    </xf>
    <xf numFmtId="0" fontId="4" fillId="0" borderId="39" xfId="0" applyFont="1" applyBorder="1" applyAlignment="1" applyProtection="1">
      <alignment horizontal="center" vertical="center" textRotation="90" wrapText="1"/>
      <protection hidden="1"/>
    </xf>
    <xf numFmtId="9" fontId="1" fillId="0" borderId="18" xfId="0" applyNumberFormat="1" applyFont="1" applyBorder="1" applyAlignment="1" applyProtection="1">
      <alignment horizontal="center" vertical="center" wrapText="1"/>
      <protection hidden="1"/>
    </xf>
    <xf numFmtId="9" fontId="1" fillId="0" borderId="35" xfId="0" applyNumberFormat="1"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protection hidden="1"/>
    </xf>
    <xf numFmtId="0" fontId="4" fillId="0" borderId="35" xfId="0" applyFont="1" applyBorder="1" applyAlignment="1" applyProtection="1">
      <alignment horizontal="center" vertical="center" textRotation="90"/>
      <protection hidden="1"/>
    </xf>
    <xf numFmtId="164" fontId="1" fillId="0" borderId="35" xfId="1" applyNumberFormat="1" applyFont="1" applyBorder="1" applyAlignment="1" applyProtection="1">
      <alignment horizontal="center" vertical="center"/>
      <protection hidden="1"/>
    </xf>
    <xf numFmtId="164" fontId="1" fillId="0" borderId="39" xfId="1" applyNumberFormat="1" applyFont="1" applyBorder="1" applyAlignment="1" applyProtection="1">
      <alignment horizontal="center" vertical="center"/>
      <protection hidden="1"/>
    </xf>
    <xf numFmtId="0" fontId="42" fillId="3" borderId="35" xfId="0" applyFont="1" applyFill="1" applyBorder="1" applyAlignment="1" applyProtection="1">
      <alignment horizontal="left" vertical="center" wrapText="1"/>
      <protection hidden="1"/>
    </xf>
    <xf numFmtId="0" fontId="42" fillId="3" borderId="39" xfId="0" applyFont="1" applyFill="1" applyBorder="1" applyAlignment="1" applyProtection="1">
      <alignment horizontal="left" vertical="center" wrapText="1"/>
      <protection hidden="1"/>
    </xf>
    <xf numFmtId="0" fontId="42" fillId="3" borderId="19" xfId="0" applyFont="1" applyFill="1" applyBorder="1" applyAlignment="1" applyProtection="1">
      <alignment horizontal="left" vertical="center" wrapText="1"/>
      <protection hidden="1"/>
    </xf>
    <xf numFmtId="0" fontId="1" fillId="3" borderId="35" xfId="0" applyFont="1" applyFill="1" applyBorder="1" applyAlignment="1" applyProtection="1">
      <alignment horizontal="center" vertical="center" wrapText="1"/>
      <protection hidden="1"/>
    </xf>
    <xf numFmtId="0" fontId="1" fillId="3" borderId="39" xfId="0" applyFont="1" applyFill="1" applyBorder="1" applyAlignment="1" applyProtection="1">
      <alignment horizontal="center" vertical="center"/>
      <protection hidden="1"/>
    </xf>
    <xf numFmtId="0" fontId="1" fillId="3" borderId="19" xfId="0" applyFont="1" applyFill="1" applyBorder="1" applyAlignment="1" applyProtection="1">
      <alignment horizontal="center" vertical="center"/>
      <protection hidden="1"/>
    </xf>
    <xf numFmtId="0" fontId="1" fillId="3" borderId="18"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left" vertical="top" wrapText="1"/>
      <protection hidden="1"/>
    </xf>
    <xf numFmtId="0" fontId="4" fillId="0" borderId="39" xfId="0" applyFont="1" applyBorder="1" applyAlignment="1" applyProtection="1">
      <alignment horizontal="center" vertical="center" textRotation="90"/>
      <protection hidden="1"/>
    </xf>
    <xf numFmtId="0" fontId="1" fillId="3" borderId="35" xfId="0" applyFont="1" applyFill="1" applyBorder="1" applyAlignment="1" applyProtection="1">
      <alignment horizontal="left" vertical="top" wrapText="1"/>
      <protection hidden="1"/>
    </xf>
    <xf numFmtId="0" fontId="1" fillId="3" borderId="39" xfId="0" applyFont="1" applyFill="1" applyBorder="1" applyAlignment="1" applyProtection="1">
      <alignment horizontal="left" vertical="top" wrapText="1"/>
      <protection hidden="1"/>
    </xf>
    <xf numFmtId="0" fontId="1" fillId="3" borderId="19" xfId="0" applyFont="1" applyFill="1" applyBorder="1" applyAlignment="1" applyProtection="1">
      <alignment horizontal="left" vertical="top" wrapText="1"/>
      <protection hidden="1"/>
    </xf>
    <xf numFmtId="0" fontId="1" fillId="0" borderId="35" xfId="0" applyFont="1" applyBorder="1" applyAlignment="1" applyProtection="1">
      <alignment horizontal="center" vertical="center" textRotation="90"/>
      <protection hidden="1"/>
    </xf>
    <xf numFmtId="0" fontId="1" fillId="0" borderId="39" xfId="0" applyFont="1" applyBorder="1" applyAlignment="1" applyProtection="1">
      <alignment horizontal="center" vertical="center" textRotation="90"/>
      <protection hidden="1"/>
    </xf>
    <xf numFmtId="0" fontId="41" fillId="0" borderId="35" xfId="0" applyFont="1" applyBorder="1" applyAlignment="1" applyProtection="1">
      <alignment horizontal="center" vertical="center" wrapText="1"/>
      <protection hidden="1"/>
    </xf>
    <xf numFmtId="0" fontId="41" fillId="0" borderId="39" xfId="0" applyFont="1" applyBorder="1" applyAlignment="1" applyProtection="1">
      <alignment horizontal="center" vertical="center" wrapText="1"/>
      <protection hidden="1"/>
    </xf>
    <xf numFmtId="0" fontId="41" fillId="0" borderId="1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wrapText="1"/>
      <protection hidden="1"/>
    </xf>
    <xf numFmtId="0" fontId="42" fillId="3" borderId="35" xfId="0" applyFont="1" applyFill="1" applyBorder="1" applyAlignment="1" applyProtection="1">
      <alignment horizontal="center" vertical="center" wrapText="1"/>
      <protection hidden="1"/>
    </xf>
    <xf numFmtId="0" fontId="42" fillId="3" borderId="39" xfId="0" applyFont="1" applyFill="1" applyBorder="1" applyAlignment="1" applyProtection="1">
      <alignment horizontal="center" vertical="center" wrapText="1"/>
      <protection hidden="1"/>
    </xf>
    <xf numFmtId="0" fontId="42" fillId="3" borderId="19" xfId="0" applyFont="1" applyFill="1" applyBorder="1" applyAlignment="1" applyProtection="1">
      <alignment horizontal="center" vertical="center" wrapText="1"/>
      <protection hidden="1"/>
    </xf>
    <xf numFmtId="0" fontId="4" fillId="14" borderId="35" xfId="0" applyFont="1" applyFill="1" applyBorder="1" applyAlignment="1" applyProtection="1">
      <alignment horizontal="center" vertical="center" wrapText="1"/>
      <protection hidden="1"/>
    </xf>
    <xf numFmtId="0" fontId="4" fillId="14" borderId="39" xfId="0" applyFont="1" applyFill="1" applyBorder="1" applyAlignment="1" applyProtection="1">
      <alignment horizontal="center" vertical="center" wrapText="1"/>
      <protection hidden="1"/>
    </xf>
    <xf numFmtId="0" fontId="4" fillId="14" borderId="19" xfId="0" applyFont="1" applyFill="1" applyBorder="1" applyAlignment="1" applyProtection="1">
      <alignment horizontal="center" vertical="center" wrapText="1"/>
      <protection hidden="1"/>
    </xf>
    <xf numFmtId="0" fontId="1" fillId="3" borderId="18" xfId="0" applyFont="1" applyFill="1" applyBorder="1" applyAlignment="1" applyProtection="1">
      <alignment horizontal="center" vertical="center"/>
      <protection hidden="1"/>
    </xf>
    <xf numFmtId="0" fontId="44" fillId="18" borderId="36" xfId="0" applyFont="1" applyFill="1" applyBorder="1" applyAlignment="1" applyProtection="1">
      <alignment horizontal="center" vertical="center"/>
      <protection hidden="1"/>
    </xf>
    <xf numFmtId="0" fontId="44" fillId="18" borderId="38" xfId="0" applyFont="1" applyFill="1" applyBorder="1" applyAlignment="1" applyProtection="1">
      <alignment horizontal="center" vertical="center"/>
      <protection hidden="1"/>
    </xf>
    <xf numFmtId="0" fontId="41" fillId="14" borderId="35" xfId="0" applyFont="1" applyFill="1" applyBorder="1" applyAlignment="1" applyProtection="1">
      <alignment horizontal="center" vertical="center" wrapText="1"/>
      <protection hidden="1"/>
    </xf>
    <xf numFmtId="0" fontId="41" fillId="14" borderId="19" xfId="0" applyFont="1" applyFill="1" applyBorder="1" applyAlignment="1" applyProtection="1">
      <alignment horizontal="center" vertical="center" wrapText="1"/>
      <protection hidden="1"/>
    </xf>
    <xf numFmtId="0" fontId="2" fillId="0" borderId="18"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wrapText="1"/>
      <protection hidden="1"/>
    </xf>
    <xf numFmtId="0" fontId="2" fillId="0" borderId="33" xfId="0" applyFont="1" applyBorder="1" applyAlignment="1" applyProtection="1">
      <alignment horizontal="center" vertical="center" wrapText="1"/>
      <protection hidden="1"/>
    </xf>
    <xf numFmtId="0" fontId="2" fillId="0" borderId="0" xfId="0" applyFont="1" applyAlignment="1" applyProtection="1">
      <alignment horizontal="center" vertical="center" wrapText="1"/>
      <protection hidden="1"/>
    </xf>
    <xf numFmtId="0" fontId="2" fillId="0" borderId="46" xfId="0" applyFont="1" applyBorder="1" applyAlignment="1" applyProtection="1">
      <alignment horizontal="center" vertical="center" wrapText="1"/>
      <protection hidden="1"/>
    </xf>
    <xf numFmtId="0" fontId="1" fillId="0" borderId="35" xfId="0" applyFont="1" applyBorder="1" applyAlignment="1" applyProtection="1">
      <alignment horizontal="center" vertical="center" wrapText="1"/>
      <protection hidden="1"/>
    </xf>
    <xf numFmtId="0" fontId="1" fillId="0" borderId="39" xfId="0" applyFont="1" applyBorder="1" applyAlignment="1" applyProtection="1">
      <alignment horizontal="center" vertical="center" wrapText="1"/>
      <protection hidden="1"/>
    </xf>
    <xf numFmtId="0" fontId="2" fillId="0" borderId="35" xfId="0" applyFont="1" applyBorder="1" applyAlignment="1" applyProtection="1">
      <alignment horizontal="center" vertical="center" wrapText="1"/>
      <protection hidden="1"/>
    </xf>
    <xf numFmtId="0" fontId="2" fillId="0" borderId="39" xfId="0" applyFont="1" applyBorder="1" applyAlignment="1" applyProtection="1">
      <alignment horizontal="center" vertical="center" wrapText="1"/>
      <protection hidden="1"/>
    </xf>
    <xf numFmtId="0" fontId="4" fillId="0" borderId="18" xfId="0" applyFont="1" applyBorder="1" applyAlignment="1" applyProtection="1">
      <alignment horizontal="center" vertical="center" textRotation="90" wrapText="1"/>
      <protection hidden="1"/>
    </xf>
    <xf numFmtId="0" fontId="42" fillId="0" borderId="35" xfId="0" applyFont="1" applyBorder="1" applyAlignment="1" applyProtection="1">
      <alignment horizontal="center" vertical="center" wrapText="1"/>
      <protection hidden="1"/>
    </xf>
    <xf numFmtId="0" fontId="42" fillId="0" borderId="39" xfId="0" applyFont="1" applyBorder="1" applyAlignment="1" applyProtection="1">
      <alignment horizontal="center" vertical="center" wrapText="1"/>
      <protection hidden="1"/>
    </xf>
    <xf numFmtId="0" fontId="1" fillId="0" borderId="18" xfId="0" applyFont="1" applyBorder="1" applyAlignment="1" applyProtection="1">
      <alignment horizontal="center" vertical="center" textRotation="90"/>
      <protection hidden="1"/>
    </xf>
    <xf numFmtId="0" fontId="1" fillId="0" borderId="18" xfId="0" applyFont="1" applyBorder="1" applyAlignment="1" applyProtection="1">
      <alignment horizontal="center" vertical="center" textRotation="90" wrapText="1"/>
      <protection hidden="1"/>
    </xf>
    <xf numFmtId="0" fontId="2" fillId="0" borderId="19" xfId="0" applyFont="1" applyBorder="1" applyAlignment="1" applyProtection="1">
      <alignment horizontal="center" vertical="center" wrapText="1"/>
      <protection hidden="1"/>
    </xf>
    <xf numFmtId="0" fontId="42" fillId="0" borderId="1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textRotation="90"/>
      <protection hidden="1"/>
    </xf>
    <xf numFmtId="9" fontId="1" fillId="0" borderId="39" xfId="0" applyNumberFormat="1" applyFont="1" applyBorder="1" applyAlignment="1" applyProtection="1">
      <alignment horizontal="center" vertical="center" wrapText="1"/>
      <protection hidden="1"/>
    </xf>
    <xf numFmtId="9" fontId="1" fillId="0" borderId="19" xfId="0" applyNumberFormat="1" applyFont="1" applyBorder="1" applyAlignment="1" applyProtection="1">
      <alignment horizontal="center" vertical="center" wrapText="1"/>
      <protection hidden="1"/>
    </xf>
    <xf numFmtId="0" fontId="4" fillId="0" borderId="36" xfId="0" applyFont="1" applyBorder="1" applyAlignment="1" applyProtection="1">
      <alignment horizontal="left" vertical="center"/>
      <protection hidden="1"/>
    </xf>
    <xf numFmtId="0" fontId="4" fillId="0" borderId="37" xfId="0" applyFont="1" applyBorder="1" applyAlignment="1" applyProtection="1">
      <alignment horizontal="left" vertical="center"/>
      <protection hidden="1"/>
    </xf>
    <xf numFmtId="0" fontId="4" fillId="0" borderId="38" xfId="0" applyFont="1" applyBorder="1" applyAlignment="1" applyProtection="1">
      <alignment horizontal="left" vertical="center"/>
      <protection hidden="1"/>
    </xf>
    <xf numFmtId="0" fontId="28" fillId="0" borderId="44" xfId="0" applyFont="1" applyBorder="1" applyAlignment="1" applyProtection="1">
      <alignment horizontal="center" vertical="center" wrapText="1"/>
      <protection hidden="1"/>
    </xf>
    <xf numFmtId="0" fontId="28" fillId="0" borderId="41" xfId="0" applyFont="1" applyBorder="1" applyAlignment="1" applyProtection="1">
      <alignment horizontal="center" vertical="center" wrapText="1"/>
      <protection hidden="1"/>
    </xf>
    <xf numFmtId="0" fontId="28" fillId="0" borderId="45" xfId="0" applyFont="1" applyBorder="1" applyAlignment="1" applyProtection="1">
      <alignment horizontal="center" vertical="center" wrapText="1"/>
      <protection hidden="1"/>
    </xf>
    <xf numFmtId="0" fontId="28" fillId="0" borderId="43" xfId="0" applyFont="1" applyBorder="1" applyAlignment="1" applyProtection="1">
      <alignment horizontal="center" vertical="center" wrapText="1"/>
      <protection hidden="1"/>
    </xf>
    <xf numFmtId="0" fontId="4" fillId="14" borderId="18" xfId="0" applyFont="1" applyFill="1" applyBorder="1" applyAlignment="1" applyProtection="1">
      <alignment horizontal="center" vertical="center" textRotation="90" wrapText="1"/>
      <protection hidden="1"/>
    </xf>
    <xf numFmtId="0" fontId="4" fillId="14" borderId="35" xfId="0" applyFont="1" applyFill="1" applyBorder="1" applyAlignment="1" applyProtection="1">
      <alignment horizontal="center" vertical="center" textRotation="90" wrapText="1"/>
      <protection hidden="1"/>
    </xf>
    <xf numFmtId="0" fontId="4" fillId="14" borderId="19" xfId="0" applyFont="1" applyFill="1" applyBorder="1" applyAlignment="1" applyProtection="1">
      <alignment horizontal="center" vertical="center" textRotation="90" wrapText="1"/>
      <protection hidden="1"/>
    </xf>
    <xf numFmtId="0" fontId="4" fillId="19" borderId="35" xfId="0" applyFont="1" applyFill="1" applyBorder="1" applyAlignment="1" applyProtection="1">
      <alignment horizontal="center" vertical="center" textRotation="90" wrapText="1"/>
      <protection hidden="1"/>
    </xf>
    <xf numFmtId="0" fontId="4" fillId="19" borderId="19" xfId="0" applyFont="1" applyFill="1" applyBorder="1" applyAlignment="1" applyProtection="1">
      <alignment horizontal="center" vertical="center" textRotation="90" wrapText="1"/>
      <protection hidden="1"/>
    </xf>
    <xf numFmtId="0" fontId="1" fillId="0" borderId="18" xfId="0" applyFont="1" applyBorder="1" applyAlignment="1" applyProtection="1">
      <alignment horizontal="center"/>
      <protection hidden="1"/>
    </xf>
    <xf numFmtId="0" fontId="54" fillId="0" borderId="44" xfId="0" applyFont="1" applyBorder="1" applyAlignment="1" applyProtection="1">
      <alignment horizontal="center" vertical="center"/>
      <protection hidden="1"/>
    </xf>
    <xf numFmtId="0" fontId="54" fillId="0" borderId="33" xfId="0" applyFont="1" applyBorder="1" applyAlignment="1" applyProtection="1">
      <alignment horizontal="center" vertical="center"/>
      <protection hidden="1"/>
    </xf>
    <xf numFmtId="0" fontId="54" fillId="0" borderId="41" xfId="0" applyFont="1" applyBorder="1" applyAlignment="1" applyProtection="1">
      <alignment horizontal="center" vertical="center"/>
      <protection hidden="1"/>
    </xf>
    <xf numFmtId="0" fontId="54" fillId="0" borderId="40" xfId="0" applyFont="1" applyBorder="1" applyAlignment="1" applyProtection="1">
      <alignment horizontal="center" vertical="center"/>
      <protection hidden="1"/>
    </xf>
    <xf numFmtId="0" fontId="54" fillId="0" borderId="0" xfId="0" applyFont="1" applyAlignment="1" applyProtection="1">
      <alignment horizontal="center" vertical="center"/>
      <protection hidden="1"/>
    </xf>
    <xf numFmtId="0" fontId="54" fillId="0" borderId="42" xfId="0" applyFont="1" applyBorder="1" applyAlignment="1" applyProtection="1">
      <alignment horizontal="center" vertical="center"/>
      <protection hidden="1"/>
    </xf>
    <xf numFmtId="0" fontId="54" fillId="0" borderId="45" xfId="0" applyFont="1" applyBorder="1" applyAlignment="1" applyProtection="1">
      <alignment horizontal="center" vertical="center"/>
      <protection hidden="1"/>
    </xf>
    <xf numFmtId="0" fontId="54" fillId="0" borderId="34" xfId="0" applyFont="1" applyBorder="1" applyAlignment="1" applyProtection="1">
      <alignment horizontal="center" vertical="center"/>
      <protection hidden="1"/>
    </xf>
    <xf numFmtId="0" fontId="54" fillId="0" borderId="43" xfId="0" applyFont="1" applyBorder="1" applyAlignment="1" applyProtection="1">
      <alignment horizontal="center" vertical="center"/>
      <protection hidden="1"/>
    </xf>
    <xf numFmtId="0" fontId="44" fillId="18" borderId="37" xfId="0" applyFont="1" applyFill="1" applyBorder="1" applyAlignment="1" applyProtection="1">
      <alignment horizontal="center" vertical="center"/>
      <protection hidden="1"/>
    </xf>
    <xf numFmtId="0" fontId="4" fillId="19" borderId="18"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vertical="center"/>
      <protection hidden="1"/>
    </xf>
    <xf numFmtId="0" fontId="4" fillId="14" borderId="37" xfId="0" applyFont="1" applyFill="1" applyBorder="1" applyAlignment="1" applyProtection="1">
      <alignment horizontal="center"/>
      <protection hidden="1"/>
    </xf>
    <xf numFmtId="0" fontId="4" fillId="14" borderId="36" xfId="0" applyFont="1" applyFill="1" applyBorder="1" applyAlignment="1" applyProtection="1">
      <alignment horizontal="center" vertical="center" wrapText="1"/>
      <protection hidden="1"/>
    </xf>
    <xf numFmtId="0" fontId="4" fillId="14" borderId="37" xfId="0" applyFont="1" applyFill="1" applyBorder="1" applyAlignment="1" applyProtection="1">
      <alignment horizontal="center" vertical="center" wrapText="1"/>
      <protection hidden="1"/>
    </xf>
    <xf numFmtId="0" fontId="4" fillId="14" borderId="38" xfId="0" applyFont="1" applyFill="1" applyBorder="1" applyAlignment="1" applyProtection="1">
      <alignment horizontal="center" vertical="center" wrapText="1"/>
      <protection hidden="1"/>
    </xf>
    <xf numFmtId="0" fontId="1" fillId="0" borderId="35" xfId="0" applyFont="1" applyBorder="1" applyAlignment="1" applyProtection="1">
      <alignment horizontal="left" vertical="center" wrapText="1"/>
      <protection hidden="1"/>
    </xf>
    <xf numFmtId="0" fontId="1" fillId="0" borderId="19" xfId="0" applyFont="1" applyBorder="1" applyAlignment="1" applyProtection="1">
      <alignment horizontal="left" vertical="center" wrapText="1"/>
      <protection hidden="1"/>
    </xf>
    <xf numFmtId="0" fontId="2" fillId="3" borderId="35" xfId="0" applyFont="1" applyFill="1" applyBorder="1" applyAlignment="1" applyProtection="1">
      <alignment horizontal="center" vertical="center" wrapText="1"/>
      <protection hidden="1"/>
    </xf>
    <xf numFmtId="0" fontId="2" fillId="3" borderId="39" xfId="0" applyFont="1" applyFill="1" applyBorder="1" applyAlignment="1" applyProtection="1">
      <alignment horizontal="center" vertical="center" wrapText="1"/>
      <protection hidden="1"/>
    </xf>
    <xf numFmtId="0" fontId="42" fillId="3" borderId="18" xfId="0" applyFont="1" applyFill="1" applyBorder="1" applyAlignment="1" applyProtection="1">
      <alignment horizontal="center" vertical="center" wrapText="1"/>
      <protection hidden="1"/>
    </xf>
    <xf numFmtId="0" fontId="2" fillId="0" borderId="47" xfId="0" applyFont="1" applyBorder="1" applyAlignment="1" applyProtection="1">
      <alignment horizontal="center" vertical="center" wrapText="1"/>
      <protection hidden="1"/>
    </xf>
    <xf numFmtId="0" fontId="1" fillId="0" borderId="38" xfId="0" applyFont="1" applyBorder="1" applyAlignment="1" applyProtection="1">
      <alignment horizontal="center" vertical="center" wrapText="1"/>
      <protection hidden="1"/>
    </xf>
    <xf numFmtId="0" fontId="1" fillId="0" borderId="36" xfId="0" applyFont="1" applyBorder="1" applyAlignment="1" applyProtection="1">
      <alignment horizontal="center" vertical="center" textRotation="90"/>
      <protection hidden="1"/>
    </xf>
    <xf numFmtId="0" fontId="54" fillId="14" borderId="33" xfId="0" applyFont="1" applyFill="1" applyBorder="1" applyAlignment="1" applyProtection="1">
      <alignment horizontal="center" vertical="center"/>
      <protection hidden="1"/>
    </xf>
    <xf numFmtId="0" fontId="54" fillId="14" borderId="41" xfId="0" applyFont="1" applyFill="1" applyBorder="1" applyAlignment="1" applyProtection="1">
      <alignment horizontal="center" vertical="center"/>
      <protection hidden="1"/>
    </xf>
    <xf numFmtId="0" fontId="54" fillId="14" borderId="34" xfId="0" applyFont="1" applyFill="1" applyBorder="1" applyAlignment="1" applyProtection="1">
      <alignment horizontal="center" vertical="center"/>
      <protection hidden="1"/>
    </xf>
    <xf numFmtId="0" fontId="54" fillId="14" borderId="43" xfId="0" applyFont="1" applyFill="1" applyBorder="1" applyAlignment="1" applyProtection="1">
      <alignment horizontal="center" vertical="center"/>
      <protection hidden="1"/>
    </xf>
    <xf numFmtId="0" fontId="54" fillId="14" borderId="36" xfId="0" applyFont="1" applyFill="1" applyBorder="1" applyAlignment="1" applyProtection="1">
      <alignment horizontal="center" vertical="center"/>
      <protection hidden="1"/>
    </xf>
    <xf numFmtId="0" fontId="54" fillId="14" borderId="37" xfId="0" applyFont="1" applyFill="1" applyBorder="1" applyAlignment="1" applyProtection="1">
      <alignment horizontal="center" vertical="center"/>
      <protection hidden="1"/>
    </xf>
    <xf numFmtId="0" fontId="54" fillId="14" borderId="38" xfId="0" applyFont="1" applyFill="1" applyBorder="1" applyAlignment="1" applyProtection="1">
      <alignment horizontal="center" vertical="center"/>
      <protection hidden="1"/>
    </xf>
    <xf numFmtId="0" fontId="28" fillId="0" borderId="36" xfId="0" applyFont="1" applyBorder="1" applyAlignment="1" applyProtection="1">
      <alignment horizontal="center" vertical="center" wrapText="1"/>
      <protection hidden="1"/>
    </xf>
    <xf numFmtId="0" fontId="28" fillId="0" borderId="38" xfId="0" applyFont="1" applyBorder="1" applyAlignment="1" applyProtection="1">
      <alignment horizontal="center" vertical="center" wrapText="1"/>
      <protection hidden="1"/>
    </xf>
    <xf numFmtId="0" fontId="53" fillId="14" borderId="18" xfId="0" applyFont="1" applyFill="1" applyBorder="1" applyAlignment="1" applyProtection="1">
      <alignment horizontal="center" vertical="center"/>
      <protection hidden="1"/>
    </xf>
    <xf numFmtId="0" fontId="4" fillId="14" borderId="18" xfId="0" applyFont="1" applyFill="1" applyBorder="1" applyAlignment="1" applyProtection="1">
      <alignment horizontal="center" vertical="center"/>
      <protection hidden="1"/>
    </xf>
    <xf numFmtId="0" fontId="28" fillId="0" borderId="18" xfId="0" applyFont="1" applyBorder="1" applyAlignment="1" applyProtection="1">
      <alignment horizontal="left" vertical="center" wrapText="1"/>
      <protection hidden="1"/>
    </xf>
    <xf numFmtId="0" fontId="4" fillId="14" borderId="18" xfId="0" applyFont="1" applyFill="1" applyBorder="1" applyAlignment="1" applyProtection="1">
      <alignment horizontal="center" vertical="center" textRotation="90"/>
      <protection hidden="1"/>
    </xf>
    <xf numFmtId="0" fontId="4" fillId="14" borderId="18" xfId="0" applyFont="1" applyFill="1" applyBorder="1" applyAlignment="1" applyProtection="1">
      <alignment horizontal="center" vertical="center" wrapText="1"/>
      <protection hidden="1"/>
    </xf>
    <xf numFmtId="0" fontId="4" fillId="0" borderId="35" xfId="0" applyFont="1" applyBorder="1" applyAlignment="1" applyProtection="1">
      <alignment horizontal="center" vertical="center" wrapText="1"/>
      <protection hidden="1"/>
    </xf>
    <xf numFmtId="0" fontId="4" fillId="0" borderId="39" xfId="0" applyFont="1" applyBorder="1" applyAlignment="1" applyProtection="1">
      <alignment horizontal="center" vertical="center" wrapText="1"/>
      <protection hidden="1"/>
    </xf>
    <xf numFmtId="0" fontId="4" fillId="0" borderId="19" xfId="0" applyFont="1" applyBorder="1" applyAlignment="1" applyProtection="1">
      <alignment horizontal="center" vertical="center" wrapText="1"/>
      <protection hidden="1"/>
    </xf>
    <xf numFmtId="0" fontId="4" fillId="14" borderId="39" xfId="0" applyFont="1" applyFill="1" applyBorder="1" applyAlignment="1" applyProtection="1">
      <alignment horizontal="center" vertical="center"/>
      <protection hidden="1"/>
    </xf>
    <xf numFmtId="0" fontId="4" fillId="14" borderId="19" xfId="0" applyFont="1" applyFill="1" applyBorder="1" applyAlignment="1" applyProtection="1">
      <alignment horizontal="center" vertical="center"/>
      <protection hidden="1"/>
    </xf>
    <xf numFmtId="0" fontId="59" fillId="14" borderId="18" xfId="0" applyFont="1" applyFill="1" applyBorder="1" applyAlignment="1" applyProtection="1">
      <alignment horizontal="center" vertical="center" wrapText="1"/>
      <protection hidden="1"/>
    </xf>
    <xf numFmtId="164" fontId="1" fillId="0" borderId="18" xfId="1" applyNumberFormat="1" applyFont="1" applyBorder="1" applyAlignment="1" applyProtection="1">
      <alignment horizontal="center" vertical="center"/>
      <protection hidden="1"/>
    </xf>
    <xf numFmtId="0" fontId="1" fillId="3" borderId="19" xfId="0" applyFont="1" applyFill="1" applyBorder="1" applyAlignment="1" applyProtection="1">
      <alignment horizontal="center" vertical="center" wrapText="1"/>
      <protection hidden="1"/>
    </xf>
    <xf numFmtId="0" fontId="1" fillId="0" borderId="18" xfId="0" applyFont="1" applyBorder="1" applyAlignment="1" applyProtection="1">
      <alignment horizontal="left" vertical="center" wrapText="1"/>
      <protection hidden="1"/>
    </xf>
    <xf numFmtId="0" fontId="1" fillId="0" borderId="36" xfId="0" applyFont="1" applyBorder="1" applyAlignment="1" applyProtection="1">
      <alignment horizontal="left" vertical="center" wrapText="1"/>
      <protection hidden="1"/>
    </xf>
    <xf numFmtId="0" fontId="1" fillId="0" borderId="37" xfId="0" applyFont="1" applyBorder="1" applyAlignment="1" applyProtection="1">
      <alignment horizontal="left" vertical="center" wrapText="1"/>
      <protection hidden="1"/>
    </xf>
    <xf numFmtId="0" fontId="1" fillId="0" borderId="34" xfId="0" applyFont="1" applyBorder="1" applyAlignment="1" applyProtection="1">
      <alignment horizontal="left" vertical="center" wrapText="1"/>
      <protection hidden="1"/>
    </xf>
    <xf numFmtId="0" fontId="1" fillId="0" borderId="38" xfId="0" applyFont="1" applyBorder="1" applyAlignment="1" applyProtection="1">
      <alignment horizontal="left" vertical="center" wrapText="1"/>
      <protection hidden="1"/>
    </xf>
    <xf numFmtId="0" fontId="1" fillId="14" borderId="18" xfId="0" applyFont="1" applyFill="1" applyBorder="1" applyAlignment="1" applyProtection="1">
      <alignment horizontal="center" vertical="center" wrapText="1"/>
      <protection hidden="1"/>
    </xf>
    <xf numFmtId="0" fontId="4" fillId="3" borderId="18" xfId="0" applyFont="1" applyFill="1" applyBorder="1" applyAlignment="1" applyProtection="1">
      <alignment horizontal="left" vertical="top" wrapText="1"/>
      <protection locked="0"/>
    </xf>
    <xf numFmtId="0" fontId="1" fillId="0" borderId="36" xfId="0" applyFont="1" applyBorder="1" applyAlignment="1" applyProtection="1">
      <alignment horizontal="center" vertical="center" wrapText="1"/>
      <protection hidden="1"/>
    </xf>
    <xf numFmtId="0" fontId="1" fillId="0" borderId="49" xfId="0" applyFont="1" applyBorder="1" applyAlignment="1" applyProtection="1">
      <alignment horizontal="center" vertical="center" wrapText="1"/>
      <protection hidden="1"/>
    </xf>
    <xf numFmtId="0" fontId="2" fillId="0" borderId="49" xfId="0" applyFont="1" applyBorder="1" applyAlignment="1" applyProtection="1">
      <alignment horizontal="center" vertical="center" wrapText="1"/>
      <protection hidden="1"/>
    </xf>
    <xf numFmtId="0" fontId="60" fillId="20" borderId="35" xfId="0" applyFont="1" applyFill="1" applyBorder="1" applyAlignment="1" applyProtection="1">
      <alignment vertical="top" wrapText="1"/>
      <protection locked="0"/>
    </xf>
    <xf numFmtId="0" fontId="60" fillId="20" borderId="39" xfId="0" applyFont="1" applyFill="1" applyBorder="1" applyAlignment="1" applyProtection="1">
      <alignment vertical="top" wrapText="1"/>
      <protection locked="0"/>
    </xf>
    <xf numFmtId="0" fontId="60" fillId="20" borderId="48" xfId="0" applyFont="1" applyFill="1" applyBorder="1" applyAlignment="1" applyProtection="1">
      <alignment vertical="top" wrapText="1"/>
      <protection locked="0"/>
    </xf>
    <xf numFmtId="0" fontId="60" fillId="20" borderId="19" xfId="0" applyFont="1" applyFill="1" applyBorder="1" applyAlignment="1" applyProtection="1">
      <alignment vertical="top" wrapText="1"/>
      <protection locked="0"/>
    </xf>
    <xf numFmtId="0" fontId="66" fillId="3" borderId="18" xfId="5" applyFill="1" applyBorder="1" applyAlignment="1" applyProtection="1">
      <alignment horizontal="left" vertical="top" wrapText="1"/>
      <protection locked="0"/>
    </xf>
    <xf numFmtId="0" fontId="66" fillId="3" borderId="35" xfId="5" applyFill="1" applyBorder="1" applyAlignment="1" applyProtection="1">
      <alignment horizontal="left" vertical="top" wrapText="1"/>
      <protection locked="0"/>
    </xf>
    <xf numFmtId="0" fontId="66" fillId="0" borderId="35" xfId="5" applyBorder="1" applyAlignment="1" applyProtection="1">
      <alignment horizontal="left" vertical="top" wrapText="1"/>
      <protection locked="0"/>
    </xf>
    <xf numFmtId="0" fontId="67" fillId="3" borderId="35" xfId="0" applyFont="1" applyFill="1" applyBorder="1" applyAlignment="1" applyProtection="1">
      <alignment horizontal="left" vertical="top" wrapText="1"/>
      <protection locked="0"/>
    </xf>
    <xf numFmtId="0" fontId="17" fillId="10" borderId="0" xfId="0" applyFont="1" applyFill="1" applyAlignment="1">
      <alignment horizontal="center" vertical="center" textRotation="90" wrapText="1" readingOrder="1"/>
    </xf>
    <xf numFmtId="0" fontId="17" fillId="10" borderId="5" xfId="0" applyFont="1" applyFill="1" applyBorder="1" applyAlignment="1">
      <alignment horizontal="center" vertical="center" textRotation="90" wrapText="1" readingOrder="1"/>
    </xf>
    <xf numFmtId="0" fontId="19" fillId="12" borderId="10" xfId="0" applyFont="1" applyFill="1" applyBorder="1" applyAlignment="1">
      <alignment horizontal="center" vertical="center" wrapText="1" readingOrder="1"/>
    </xf>
    <xf numFmtId="0" fontId="19" fillId="12" borderId="11" xfId="0" applyFont="1" applyFill="1" applyBorder="1" applyAlignment="1">
      <alignment horizontal="center" vertical="center" wrapText="1" readingOrder="1"/>
    </xf>
    <xf numFmtId="0" fontId="19" fillId="12" borderId="12" xfId="0" applyFont="1" applyFill="1" applyBorder="1" applyAlignment="1">
      <alignment horizontal="center" vertical="center" wrapText="1" readingOrder="1"/>
    </xf>
    <xf numFmtId="0" fontId="19" fillId="12" borderId="13" xfId="0" applyFont="1" applyFill="1" applyBorder="1" applyAlignment="1">
      <alignment horizontal="center" vertical="center" wrapText="1" readingOrder="1"/>
    </xf>
    <xf numFmtId="0" fontId="19" fillId="12" borderId="0" xfId="0" applyFont="1" applyFill="1" applyAlignment="1">
      <alignment horizontal="center" vertical="center" wrapText="1" readingOrder="1"/>
    </xf>
    <xf numFmtId="0" fontId="19" fillId="12" borderId="14" xfId="0" applyFont="1" applyFill="1" applyBorder="1" applyAlignment="1">
      <alignment horizontal="center" vertical="center" wrapText="1" readingOrder="1"/>
    </xf>
    <xf numFmtId="0" fontId="19" fillId="12" borderId="15" xfId="0" applyFont="1" applyFill="1" applyBorder="1" applyAlignment="1">
      <alignment horizontal="center" vertical="center" wrapText="1" readingOrder="1"/>
    </xf>
    <xf numFmtId="0" fontId="19" fillId="12" borderId="16" xfId="0" applyFont="1" applyFill="1" applyBorder="1" applyAlignment="1">
      <alignment horizontal="center" vertical="center" wrapText="1" readingOrder="1"/>
    </xf>
    <xf numFmtId="0" fontId="19" fillId="12" borderId="17" xfId="0" applyFont="1" applyFill="1" applyBorder="1" applyAlignment="1">
      <alignment horizontal="center" vertical="center" wrapText="1" readingOrder="1"/>
    </xf>
    <xf numFmtId="0" fontId="19" fillId="11" borderId="10" xfId="0" applyFont="1" applyFill="1" applyBorder="1" applyAlignment="1">
      <alignment horizontal="center" vertical="center" wrapText="1" readingOrder="1"/>
    </xf>
    <xf numFmtId="0" fontId="19" fillId="11" borderId="11" xfId="0" applyFont="1" applyFill="1" applyBorder="1" applyAlignment="1">
      <alignment horizontal="center" vertical="center" wrapText="1" readingOrder="1"/>
    </xf>
    <xf numFmtId="0" fontId="19" fillId="11" borderId="12" xfId="0" applyFont="1" applyFill="1" applyBorder="1" applyAlignment="1">
      <alignment horizontal="center" vertical="center" wrapText="1" readingOrder="1"/>
    </xf>
    <xf numFmtId="0" fontId="19" fillId="11" borderId="13" xfId="0" applyFont="1" applyFill="1" applyBorder="1" applyAlignment="1">
      <alignment horizontal="center" vertical="center" wrapText="1" readingOrder="1"/>
    </xf>
    <xf numFmtId="0" fontId="19" fillId="11" borderId="0" xfId="0" applyFont="1" applyFill="1" applyAlignment="1">
      <alignment horizontal="center" vertical="center" wrapText="1" readingOrder="1"/>
    </xf>
    <xf numFmtId="0" fontId="19" fillId="11" borderId="14" xfId="0" applyFont="1" applyFill="1" applyBorder="1" applyAlignment="1">
      <alignment horizontal="center" vertical="center" wrapText="1" readingOrder="1"/>
    </xf>
    <xf numFmtId="0" fontId="19" fillId="11" borderId="15" xfId="0" applyFont="1" applyFill="1" applyBorder="1" applyAlignment="1">
      <alignment horizontal="center" vertical="center" wrapText="1" readingOrder="1"/>
    </xf>
    <xf numFmtId="0" fontId="19" fillId="11" borderId="16" xfId="0" applyFont="1" applyFill="1" applyBorder="1" applyAlignment="1">
      <alignment horizontal="center" vertical="center" wrapText="1" readingOrder="1"/>
    </xf>
    <xf numFmtId="0" fontId="19" fillId="11" borderId="17" xfId="0" applyFont="1" applyFill="1" applyBorder="1" applyAlignment="1">
      <alignment horizontal="center" vertical="center" wrapText="1" readingOrder="1"/>
    </xf>
    <xf numFmtId="0" fontId="19" fillId="13" borderId="10" xfId="0" applyFont="1" applyFill="1" applyBorder="1" applyAlignment="1">
      <alignment horizontal="center" vertical="center" wrapText="1" readingOrder="1"/>
    </xf>
    <xf numFmtId="0" fontId="19" fillId="13" borderId="11" xfId="0" applyFont="1" applyFill="1" applyBorder="1" applyAlignment="1">
      <alignment horizontal="center" vertical="center" wrapText="1" readingOrder="1"/>
    </xf>
    <xf numFmtId="0" fontId="19" fillId="13" borderId="12" xfId="0" applyFont="1" applyFill="1" applyBorder="1" applyAlignment="1">
      <alignment horizontal="center" vertical="center" wrapText="1" readingOrder="1"/>
    </xf>
    <xf numFmtId="0" fontId="19" fillId="13" borderId="13" xfId="0" applyFont="1" applyFill="1" applyBorder="1" applyAlignment="1">
      <alignment horizontal="center" vertical="center" wrapText="1" readingOrder="1"/>
    </xf>
    <xf numFmtId="0" fontId="19" fillId="13" borderId="0" xfId="0" applyFont="1" applyFill="1" applyAlignment="1">
      <alignment horizontal="center" vertical="center" wrapText="1" readingOrder="1"/>
    </xf>
    <xf numFmtId="0" fontId="19" fillId="13" borderId="14" xfId="0" applyFont="1" applyFill="1" applyBorder="1" applyAlignment="1">
      <alignment horizontal="center" vertical="center" wrapText="1" readingOrder="1"/>
    </xf>
    <xf numFmtId="0" fontId="19" fillId="13" borderId="15" xfId="0" applyFont="1" applyFill="1" applyBorder="1" applyAlignment="1">
      <alignment horizontal="center" vertical="center" wrapText="1" readingOrder="1"/>
    </xf>
    <xf numFmtId="0" fontId="19" fillId="13" borderId="16" xfId="0" applyFont="1" applyFill="1" applyBorder="1" applyAlignment="1">
      <alignment horizontal="center" vertical="center" wrapText="1" readingOrder="1"/>
    </xf>
    <xf numFmtId="0" fontId="19" fillId="13" borderId="17" xfId="0" applyFont="1" applyFill="1" applyBorder="1" applyAlignment="1">
      <alignment horizontal="center" vertical="center" wrapText="1" readingOrder="1"/>
    </xf>
    <xf numFmtId="0" fontId="19" fillId="5" borderId="10" xfId="0" applyFont="1" applyFill="1" applyBorder="1" applyAlignment="1">
      <alignment horizontal="center" vertical="center" wrapText="1" readingOrder="1"/>
    </xf>
    <xf numFmtId="0" fontId="19" fillId="5" borderId="11" xfId="0" applyFont="1" applyFill="1" applyBorder="1" applyAlignment="1">
      <alignment horizontal="center" vertical="center" wrapText="1" readingOrder="1"/>
    </xf>
    <xf numFmtId="0" fontId="19" fillId="5" borderId="12" xfId="0" applyFont="1" applyFill="1" applyBorder="1" applyAlignment="1">
      <alignment horizontal="center" vertical="center" wrapText="1" readingOrder="1"/>
    </xf>
    <xf numFmtId="0" fontId="19" fillId="5" borderId="13" xfId="0" applyFont="1" applyFill="1" applyBorder="1" applyAlignment="1">
      <alignment horizontal="center" vertical="center" wrapText="1" readingOrder="1"/>
    </xf>
    <xf numFmtId="0" fontId="19" fillId="5" borderId="0" xfId="0" applyFont="1" applyFill="1" applyAlignment="1">
      <alignment horizontal="center" vertical="center" wrapText="1" readingOrder="1"/>
    </xf>
    <xf numFmtId="0" fontId="19" fillId="5" borderId="14" xfId="0" applyFont="1" applyFill="1" applyBorder="1" applyAlignment="1">
      <alignment horizontal="center" vertical="center" wrapText="1" readingOrder="1"/>
    </xf>
    <xf numFmtId="0" fontId="19" fillId="5" borderId="15" xfId="0" applyFont="1" applyFill="1" applyBorder="1" applyAlignment="1">
      <alignment horizontal="center" vertical="center" wrapText="1" readingOrder="1"/>
    </xf>
    <xf numFmtId="0" fontId="19" fillId="5" borderId="16" xfId="0" applyFont="1" applyFill="1" applyBorder="1" applyAlignment="1">
      <alignment horizontal="center" vertical="center" wrapText="1" readingOrder="1"/>
    </xf>
    <xf numFmtId="0" fontId="19" fillId="5" borderId="17" xfId="0" applyFont="1" applyFill="1" applyBorder="1" applyAlignment="1">
      <alignment horizontal="center" vertical="center" wrapText="1" readingOrder="1"/>
    </xf>
    <xf numFmtId="0" fontId="16" fillId="0" borderId="2" xfId="0" applyFont="1" applyBorder="1" applyAlignment="1">
      <alignment horizontal="center" vertical="center" wrapText="1"/>
    </xf>
    <xf numFmtId="0" fontId="16" fillId="0" borderId="9" xfId="0" applyFont="1" applyBorder="1" applyAlignment="1">
      <alignment horizontal="center" vertical="center"/>
    </xf>
    <xf numFmtId="0" fontId="16" fillId="0" borderId="3" xfId="0" applyFont="1" applyBorder="1" applyAlignment="1">
      <alignment horizontal="center" vertical="center"/>
    </xf>
    <xf numFmtId="0" fontId="16" fillId="0" borderId="4" xfId="0" applyFont="1" applyBorder="1" applyAlignment="1">
      <alignment horizontal="center" vertical="center"/>
    </xf>
    <xf numFmtId="0" fontId="16" fillId="0" borderId="0" xfId="0" applyFont="1" applyAlignment="1">
      <alignment horizontal="center" vertical="center"/>
    </xf>
    <xf numFmtId="0" fontId="16" fillId="0" borderId="5" xfId="0" applyFont="1" applyBorder="1" applyAlignment="1">
      <alignment horizontal="center" vertical="center"/>
    </xf>
    <xf numFmtId="0" fontId="16" fillId="0" borderId="6" xfId="0" applyFont="1" applyBorder="1" applyAlignment="1">
      <alignment horizontal="center" vertical="center"/>
    </xf>
    <xf numFmtId="0" fontId="16" fillId="0" borderId="8" xfId="0" applyFont="1" applyBorder="1" applyAlignment="1">
      <alignment horizontal="center" vertical="center"/>
    </xf>
    <xf numFmtId="0" fontId="16" fillId="0" borderId="7" xfId="0" applyFont="1" applyBorder="1" applyAlignment="1">
      <alignment horizontal="center" vertical="center"/>
    </xf>
    <xf numFmtId="0" fontId="18" fillId="11" borderId="0" xfId="0" applyFont="1" applyFill="1" applyAlignment="1" applyProtection="1">
      <alignment horizontal="center" vertical="center" wrapText="1" readingOrder="1"/>
      <protection hidden="1"/>
    </xf>
    <xf numFmtId="0" fontId="18" fillId="11" borderId="5" xfId="0" applyFont="1" applyFill="1" applyBorder="1" applyAlignment="1" applyProtection="1">
      <alignment horizontal="center" vertical="center" wrapText="1" readingOrder="1"/>
      <protection hidden="1"/>
    </xf>
    <xf numFmtId="0" fontId="18" fillId="11" borderId="2" xfId="0" applyFont="1" applyFill="1" applyBorder="1" applyAlignment="1" applyProtection="1">
      <alignment horizontal="center" vertical="center" wrapText="1" readingOrder="1"/>
      <protection hidden="1"/>
    </xf>
    <xf numFmtId="0" fontId="18" fillId="11" borderId="9" xfId="0" applyFont="1" applyFill="1" applyBorder="1" applyAlignment="1" applyProtection="1">
      <alignment horizontal="center" vertical="center" wrapText="1" readingOrder="1"/>
      <protection hidden="1"/>
    </xf>
    <xf numFmtId="0" fontId="18" fillId="11" borderId="4" xfId="0" applyFont="1" applyFill="1" applyBorder="1" applyAlignment="1" applyProtection="1">
      <alignment horizontal="center" vertical="center" wrapText="1" readingOrder="1"/>
      <protection hidden="1"/>
    </xf>
    <xf numFmtId="0" fontId="18" fillId="11" borderId="3" xfId="0" applyFont="1" applyFill="1" applyBorder="1" applyAlignment="1" applyProtection="1">
      <alignment horizontal="center" vertical="center" wrapText="1" readingOrder="1"/>
      <protection hidden="1"/>
    </xf>
    <xf numFmtId="0" fontId="17" fillId="10" borderId="0" xfId="0" applyFont="1" applyFill="1" applyAlignment="1">
      <alignment horizontal="center" vertical="center" wrapText="1" readingOrder="1"/>
    </xf>
    <xf numFmtId="0" fontId="16" fillId="0" borderId="9" xfId="0" applyFont="1" applyBorder="1" applyAlignment="1">
      <alignment horizontal="center" vertical="center" wrapText="1"/>
    </xf>
    <xf numFmtId="0" fontId="18" fillId="11" borderId="6" xfId="0" applyFont="1" applyFill="1" applyBorder="1" applyAlignment="1" applyProtection="1">
      <alignment horizontal="center" vertical="center" wrapText="1" readingOrder="1"/>
      <protection hidden="1"/>
    </xf>
    <xf numFmtId="0" fontId="18" fillId="11" borderId="8" xfId="0" applyFont="1" applyFill="1" applyBorder="1" applyAlignment="1" applyProtection="1">
      <alignment horizontal="center" vertical="center" wrapText="1" readingOrder="1"/>
      <protection hidden="1"/>
    </xf>
    <xf numFmtId="0" fontId="18" fillId="11" borderId="7" xfId="0" applyFont="1" applyFill="1" applyBorder="1" applyAlignment="1" applyProtection="1">
      <alignment horizontal="center" vertical="center" wrapText="1" readingOrder="1"/>
      <protection hidden="1"/>
    </xf>
    <xf numFmtId="0" fontId="18" fillId="12" borderId="4" xfId="0" applyFont="1" applyFill="1" applyBorder="1" applyAlignment="1" applyProtection="1">
      <alignment horizontal="center" wrapText="1" readingOrder="1"/>
      <protection hidden="1"/>
    </xf>
    <xf numFmtId="0" fontId="18" fillId="12" borderId="0" xfId="0" applyFont="1" applyFill="1" applyAlignment="1" applyProtection="1">
      <alignment horizontal="center" wrapText="1" readingOrder="1"/>
      <protection hidden="1"/>
    </xf>
    <xf numFmtId="0" fontId="18" fillId="12" borderId="5" xfId="0" applyFont="1" applyFill="1" applyBorder="1" applyAlignment="1" applyProtection="1">
      <alignment horizontal="center" wrapText="1" readingOrder="1"/>
      <protection hidden="1"/>
    </xf>
    <xf numFmtId="0" fontId="18" fillId="12" borderId="6" xfId="0" applyFont="1" applyFill="1" applyBorder="1" applyAlignment="1" applyProtection="1">
      <alignment horizontal="center" wrapText="1" readingOrder="1"/>
      <protection hidden="1"/>
    </xf>
    <xf numFmtId="0" fontId="18" fillId="12" borderId="8" xfId="0" applyFont="1" applyFill="1" applyBorder="1" applyAlignment="1" applyProtection="1">
      <alignment horizontal="center" wrapText="1" readingOrder="1"/>
      <protection hidden="1"/>
    </xf>
    <xf numFmtId="0" fontId="18" fillId="12" borderId="7" xfId="0" applyFont="1" applyFill="1" applyBorder="1" applyAlignment="1" applyProtection="1">
      <alignment horizontal="center" wrapText="1" readingOrder="1"/>
      <protection hidden="1"/>
    </xf>
    <xf numFmtId="0" fontId="18" fillId="12" borderId="2" xfId="0" applyFont="1" applyFill="1" applyBorder="1" applyAlignment="1" applyProtection="1">
      <alignment horizontal="center" wrapText="1" readingOrder="1"/>
      <protection hidden="1"/>
    </xf>
    <xf numFmtId="0" fontId="18" fillId="12" borderId="9" xfId="0" applyFont="1" applyFill="1" applyBorder="1" applyAlignment="1" applyProtection="1">
      <alignment horizontal="center" wrapText="1" readingOrder="1"/>
      <protection hidden="1"/>
    </xf>
    <xf numFmtId="0" fontId="18" fillId="12" borderId="3" xfId="0" applyFont="1" applyFill="1" applyBorder="1" applyAlignment="1" applyProtection="1">
      <alignment horizontal="center" wrapText="1" readingOrder="1"/>
      <protection hidden="1"/>
    </xf>
    <xf numFmtId="0" fontId="18" fillId="13" borderId="4" xfId="0" applyFont="1" applyFill="1" applyBorder="1" applyAlignment="1" applyProtection="1">
      <alignment horizontal="center" wrapText="1" readingOrder="1"/>
      <protection hidden="1"/>
    </xf>
    <xf numFmtId="0" fontId="18" fillId="13" borderId="0" xfId="0" applyFont="1" applyFill="1" applyAlignment="1" applyProtection="1">
      <alignment horizontal="center" wrapText="1" readingOrder="1"/>
      <protection hidden="1"/>
    </xf>
    <xf numFmtId="0" fontId="18" fillId="13" borderId="5" xfId="0" applyFont="1" applyFill="1" applyBorder="1" applyAlignment="1" applyProtection="1">
      <alignment horizontal="center" wrapText="1" readingOrder="1"/>
      <protection hidden="1"/>
    </xf>
    <xf numFmtId="0" fontId="18" fillId="13" borderId="6" xfId="0" applyFont="1" applyFill="1" applyBorder="1" applyAlignment="1" applyProtection="1">
      <alignment horizontal="center" wrapText="1" readingOrder="1"/>
      <protection hidden="1"/>
    </xf>
    <xf numFmtId="0" fontId="18" fillId="13" borderId="8" xfId="0" applyFont="1" applyFill="1" applyBorder="1" applyAlignment="1" applyProtection="1">
      <alignment horizontal="center" wrapText="1" readingOrder="1"/>
      <protection hidden="1"/>
    </xf>
    <xf numFmtId="0" fontId="18" fillId="13" borderId="7" xfId="0" applyFont="1" applyFill="1" applyBorder="1" applyAlignment="1" applyProtection="1">
      <alignment horizontal="center" wrapText="1" readingOrder="1"/>
      <protection hidden="1"/>
    </xf>
    <xf numFmtId="0" fontId="18" fillId="13" borderId="2" xfId="0" applyFont="1" applyFill="1" applyBorder="1" applyAlignment="1" applyProtection="1">
      <alignment horizontal="center" wrapText="1" readingOrder="1"/>
      <protection hidden="1"/>
    </xf>
    <xf numFmtId="0" fontId="18" fillId="13" borderId="9" xfId="0" applyFont="1" applyFill="1" applyBorder="1" applyAlignment="1" applyProtection="1">
      <alignment horizontal="center" wrapText="1" readingOrder="1"/>
      <protection hidden="1"/>
    </xf>
    <xf numFmtId="0" fontId="18" fillId="13" borderId="3" xfId="0" applyFont="1" applyFill="1" applyBorder="1" applyAlignment="1" applyProtection="1">
      <alignment horizontal="center" wrapText="1" readingOrder="1"/>
      <protection hidden="1"/>
    </xf>
    <xf numFmtId="0" fontId="18" fillId="5" borderId="0" xfId="0" applyFont="1" applyFill="1" applyAlignment="1" applyProtection="1">
      <alignment horizontal="center" wrapText="1" readingOrder="1"/>
      <protection hidden="1"/>
    </xf>
    <xf numFmtId="0" fontId="18" fillId="5" borderId="5" xfId="0" applyFont="1" applyFill="1" applyBorder="1" applyAlignment="1" applyProtection="1">
      <alignment horizontal="center" wrapText="1" readingOrder="1"/>
      <protection hidden="1"/>
    </xf>
    <xf numFmtId="0" fontId="18" fillId="5" borderId="4" xfId="0" applyFont="1" applyFill="1" applyBorder="1" applyAlignment="1" applyProtection="1">
      <alignment horizontal="center" wrapText="1" readingOrder="1"/>
      <protection hidden="1"/>
    </xf>
    <xf numFmtId="0" fontId="18" fillId="5" borderId="6" xfId="0" applyFont="1" applyFill="1" applyBorder="1" applyAlignment="1" applyProtection="1">
      <alignment horizontal="center" wrapText="1" readingOrder="1"/>
      <protection hidden="1"/>
    </xf>
    <xf numFmtId="0" fontId="18" fillId="5" borderId="8" xfId="0" applyFont="1" applyFill="1" applyBorder="1" applyAlignment="1" applyProtection="1">
      <alignment horizontal="center" wrapText="1" readingOrder="1"/>
      <protection hidden="1"/>
    </xf>
    <xf numFmtId="0" fontId="18" fillId="5" borderId="7" xfId="0" applyFont="1" applyFill="1" applyBorder="1" applyAlignment="1" applyProtection="1">
      <alignment horizontal="center" wrapText="1" readingOrder="1"/>
      <protection hidden="1"/>
    </xf>
    <xf numFmtId="0" fontId="18" fillId="5" borderId="2" xfId="0" applyFont="1" applyFill="1" applyBorder="1" applyAlignment="1" applyProtection="1">
      <alignment horizontal="center" wrapText="1" readingOrder="1"/>
      <protection hidden="1"/>
    </xf>
    <xf numFmtId="0" fontId="18" fillId="5" borderId="9" xfId="0" applyFont="1" applyFill="1" applyBorder="1" applyAlignment="1" applyProtection="1">
      <alignment horizontal="center" wrapText="1" readingOrder="1"/>
      <protection hidden="1"/>
    </xf>
    <xf numFmtId="0" fontId="18" fillId="5" borderId="3" xfId="0" applyFont="1" applyFill="1" applyBorder="1" applyAlignment="1" applyProtection="1">
      <alignment horizontal="center" wrapText="1" readingOrder="1"/>
      <protection hidden="1"/>
    </xf>
    <xf numFmtId="0" fontId="21" fillId="0" borderId="0" xfId="0" applyFont="1" applyAlignment="1">
      <alignment horizontal="center" vertical="center" wrapText="1"/>
    </xf>
    <xf numFmtId="0" fontId="57" fillId="3" borderId="18" xfId="0" applyFont="1" applyFill="1" applyBorder="1" applyAlignment="1">
      <alignment horizontal="center" vertical="center" wrapText="1"/>
    </xf>
    <xf numFmtId="0" fontId="28" fillId="0" borderId="18" xfId="0" applyFont="1" applyBorder="1" applyAlignment="1">
      <alignment horizontal="center" vertical="center" wrapText="1"/>
    </xf>
    <xf numFmtId="0" fontId="45" fillId="0" borderId="18" xfId="0" applyFont="1" applyBorder="1" applyAlignment="1">
      <alignment horizontal="center" vertical="center"/>
    </xf>
    <xf numFmtId="0" fontId="49" fillId="14" borderId="18" xfId="0" applyFont="1" applyFill="1" applyBorder="1" applyAlignment="1">
      <alignment horizontal="left" vertical="center"/>
    </xf>
    <xf numFmtId="0" fontId="50" fillId="3" borderId="18" xfId="0" applyFont="1" applyFill="1" applyBorder="1" applyAlignment="1">
      <alignment horizontal="center" vertical="center"/>
    </xf>
    <xf numFmtId="0" fontId="49" fillId="14" borderId="36" xfId="0" applyFont="1" applyFill="1" applyBorder="1" applyAlignment="1">
      <alignment horizontal="left" vertical="center"/>
    </xf>
    <xf numFmtId="0" fontId="49" fillId="14" borderId="37" xfId="0" applyFont="1" applyFill="1" applyBorder="1" applyAlignment="1">
      <alignment horizontal="left" vertical="center"/>
    </xf>
    <xf numFmtId="0" fontId="49" fillId="14" borderId="38" xfId="0" applyFont="1" applyFill="1" applyBorder="1" applyAlignment="1">
      <alignment horizontal="left" vertical="center"/>
    </xf>
    <xf numFmtId="0" fontId="50" fillId="3" borderId="36" xfId="0" applyFont="1" applyFill="1" applyBorder="1" applyAlignment="1">
      <alignment horizontal="center" vertical="center" wrapText="1"/>
    </xf>
    <xf numFmtId="0" fontId="50" fillId="3" borderId="37" xfId="0" applyFont="1" applyFill="1" applyBorder="1" applyAlignment="1">
      <alignment horizontal="center" vertical="center" wrapText="1"/>
    </xf>
    <xf numFmtId="0" fontId="50" fillId="3" borderId="38" xfId="0" applyFont="1" applyFill="1" applyBorder="1" applyAlignment="1">
      <alignment horizontal="center" vertical="center" wrapText="1"/>
    </xf>
    <xf numFmtId="0" fontId="49" fillId="14" borderId="18" xfId="0" applyFont="1" applyFill="1" applyBorder="1" applyAlignment="1">
      <alignment horizontal="left" vertical="center" wrapText="1"/>
    </xf>
    <xf numFmtId="0" fontId="50" fillId="3" borderId="18" xfId="0" applyFont="1" applyFill="1" applyBorder="1" applyAlignment="1">
      <alignment horizontal="center" vertical="center" wrapText="1"/>
    </xf>
    <xf numFmtId="0" fontId="56" fillId="17" borderId="18" xfId="0" applyFont="1" applyFill="1" applyBorder="1" applyAlignment="1">
      <alignment horizontal="center" vertical="center" wrapText="1"/>
    </xf>
    <xf numFmtId="0" fontId="52" fillId="3" borderId="18" xfId="0" applyFont="1" applyFill="1" applyBorder="1" applyAlignment="1">
      <alignment horizontal="center" vertical="center" wrapText="1"/>
    </xf>
    <xf numFmtId="0" fontId="33" fillId="16" borderId="20" xfId="0" applyFont="1" applyFill="1" applyBorder="1" applyAlignment="1">
      <alignment horizontal="center" vertical="center" wrapText="1" readingOrder="1"/>
    </xf>
    <xf numFmtId="0" fontId="33" fillId="16" borderId="21" xfId="0" applyFont="1" applyFill="1" applyBorder="1" applyAlignment="1">
      <alignment horizontal="center" vertical="center" wrapText="1" readingOrder="1"/>
    </xf>
    <xf numFmtId="0" fontId="33" fillId="16" borderId="32" xfId="0" applyFont="1" applyFill="1" applyBorder="1" applyAlignment="1">
      <alignment horizontal="center" vertical="center" wrapText="1" readingOrder="1"/>
    </xf>
    <xf numFmtId="0" fontId="28" fillId="3" borderId="0" xfId="0" applyFont="1" applyFill="1" applyAlignment="1">
      <alignment horizontal="justify" vertical="center" wrapText="1"/>
    </xf>
    <xf numFmtId="0" fontId="30" fillId="16" borderId="29" xfId="0" applyFont="1" applyFill="1" applyBorder="1" applyAlignment="1">
      <alignment horizontal="center" vertical="center" wrapText="1" readingOrder="1"/>
    </xf>
    <xf numFmtId="0" fontId="30" fillId="16" borderId="30" xfId="0" applyFont="1" applyFill="1" applyBorder="1" applyAlignment="1">
      <alignment horizontal="center" vertical="center" wrapText="1" readingOrder="1"/>
    </xf>
    <xf numFmtId="0" fontId="30" fillId="3" borderId="27" xfId="0" applyFont="1" applyFill="1" applyBorder="1" applyAlignment="1">
      <alignment horizontal="center" vertical="center" wrapText="1" readingOrder="1"/>
    </xf>
    <xf numFmtId="0" fontId="30" fillId="3" borderId="22" xfId="0" applyFont="1" applyFill="1" applyBorder="1" applyAlignment="1">
      <alignment horizontal="center" vertical="center" wrapText="1" readingOrder="1"/>
    </xf>
    <xf numFmtId="0" fontId="30" fillId="3" borderId="19" xfId="0" applyFont="1" applyFill="1" applyBorder="1" applyAlignment="1">
      <alignment horizontal="center" vertical="center" wrapText="1" readingOrder="1"/>
    </xf>
    <xf numFmtId="0" fontId="30" fillId="3" borderId="18" xfId="0" applyFont="1" applyFill="1" applyBorder="1" applyAlignment="1">
      <alignment horizontal="center" vertical="center" wrapText="1" readingOrder="1"/>
    </xf>
    <xf numFmtId="0" fontId="30" fillId="3" borderId="24" xfId="0" applyFont="1" applyFill="1" applyBorder="1" applyAlignment="1">
      <alignment horizontal="center" vertical="center" wrapText="1" readingOrder="1"/>
    </xf>
    <xf numFmtId="0" fontId="30" fillId="3" borderId="25" xfId="0" applyFont="1" applyFill="1" applyBorder="1" applyAlignment="1">
      <alignment horizontal="center" vertical="center" wrapText="1" readingOrder="1"/>
    </xf>
    <xf numFmtId="0" fontId="20" fillId="0" borderId="0" xfId="0" applyFont="1" applyAlignment="1">
      <alignment horizontal="center" vertical="center"/>
    </xf>
    <xf numFmtId="0" fontId="27" fillId="9" borderId="18" xfId="0" applyFont="1" applyFill="1" applyBorder="1" applyAlignment="1">
      <alignment horizontal="center" vertical="center" wrapText="1" readingOrder="1"/>
    </xf>
    <xf numFmtId="0" fontId="35" fillId="0" borderId="0" xfId="0" applyFont="1" applyAlignment="1">
      <alignment horizontal="center" vertical="center"/>
    </xf>
    <xf numFmtId="0" fontId="26" fillId="5" borderId="18" xfId="0" applyFont="1" applyFill="1" applyBorder="1" applyAlignment="1">
      <alignment horizontal="center" vertical="center" wrapText="1" readingOrder="1"/>
    </xf>
    <xf numFmtId="0" fontId="26" fillId="7" borderId="18" xfId="0" applyFont="1" applyFill="1" applyBorder="1" applyAlignment="1">
      <alignment horizontal="center" vertical="center" wrapText="1" readingOrder="1"/>
    </xf>
    <xf numFmtId="0" fontId="26" fillId="4" borderId="18" xfId="0" applyFont="1" applyFill="1" applyBorder="1" applyAlignment="1">
      <alignment horizontal="center" vertical="center" wrapText="1" readingOrder="1"/>
    </xf>
    <xf numFmtId="0" fontId="26" fillId="8" borderId="18" xfId="0" applyFont="1" applyFill="1" applyBorder="1" applyAlignment="1">
      <alignment horizontal="center" vertical="center" wrapText="1" readingOrder="1"/>
    </xf>
  </cellXfs>
  <cellStyles count="6">
    <cellStyle name="Hipervínculo" xfId="5" builtinId="8"/>
    <cellStyle name="Normal" xfId="0" builtinId="0"/>
    <cellStyle name="Normal - Style1 2" xfId="2" xr:uid="{00000000-0005-0000-0000-000001000000}"/>
    <cellStyle name="Normal 2" xfId="4" xr:uid="{00000000-0005-0000-0000-000002000000}"/>
    <cellStyle name="Normal 2 2" xfId="3" xr:uid="{00000000-0005-0000-0000-000003000000}"/>
    <cellStyle name="Porcentaje" xfId="1" builtinId="5"/>
  </cellStyles>
  <dxfs count="624">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FFFF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theme="9" tint="-0.24994659260841701"/>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00B050"/>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ill>
        <patternFill>
          <bgColor rgb="FF00B050"/>
        </patternFill>
      </fill>
    </dxf>
    <dxf>
      <fill>
        <patternFill>
          <bgColor rgb="FFFF0000"/>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FF0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FF0000"/>
        </patternFill>
      </fill>
    </dxf>
    <dxf>
      <fill>
        <patternFill>
          <bgColor rgb="FF00B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ill>
        <patternFill>
          <bgColor rgb="FFFFC000"/>
        </patternFill>
      </fill>
    </dxf>
    <dxf>
      <fill>
        <patternFill>
          <bgColor rgb="FFFFFF66"/>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FF0000"/>
        </patternFill>
      </fill>
    </dxf>
    <dxf>
      <fill>
        <patternFill>
          <bgColor rgb="FFFF0000"/>
        </patternFill>
      </fill>
    </dxf>
    <dxf>
      <font>
        <color auto="1"/>
      </font>
      <fill>
        <patternFill>
          <bgColor rgb="FF92D050"/>
        </patternFill>
      </fill>
    </dxf>
    <dxf>
      <fill>
        <patternFill>
          <bgColor rgb="FFFFC000"/>
        </patternFill>
      </fill>
    </dxf>
    <dxf>
      <fill>
        <patternFill>
          <bgColor rgb="FFFFFF66"/>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C000"/>
        </patternFill>
      </fill>
    </dxf>
    <dxf>
      <fill>
        <patternFill>
          <bgColor rgb="FF00B050"/>
        </patternFill>
      </fill>
    </dxf>
    <dxf>
      <font>
        <color auto="1"/>
      </font>
      <fill>
        <patternFill>
          <bgColor rgb="FF92D050"/>
        </patternFill>
      </fill>
    </dxf>
    <dxf>
      <fill>
        <patternFill>
          <bgColor rgb="FFFFFF66"/>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ill>
        <patternFill>
          <bgColor rgb="FFFFFF66"/>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ill>
        <patternFill>
          <bgColor rgb="FFFFC000"/>
        </patternFill>
      </fill>
    </dxf>
    <dxf>
      <font>
        <color auto="1"/>
      </font>
      <fill>
        <patternFill>
          <bgColor rgb="FF92D050"/>
        </patternFill>
      </fill>
    </dxf>
    <dxf>
      <fill>
        <patternFill>
          <bgColor rgb="FF00B050"/>
        </patternFill>
      </fill>
    </dxf>
    <dxf>
      <fill>
        <patternFill>
          <bgColor rgb="FFFF0000"/>
        </patternFill>
      </fill>
    </dxf>
    <dxf>
      <fill>
        <patternFill>
          <bgColor rgb="FFFFFF66"/>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FFFF00"/>
        </patternFill>
      </fill>
    </dxf>
    <dxf>
      <fill>
        <patternFill>
          <bgColor rgb="FF92D050"/>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theme="9" tint="-0.24994659260841701"/>
        </patternFill>
      </fill>
    </dxf>
    <dxf>
      <fill>
        <patternFill>
          <bgColor rgb="FF92D050"/>
        </patternFill>
      </fill>
    </dxf>
    <dxf>
      <fill>
        <patternFill>
          <bgColor rgb="FFFFFF00"/>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FFFF00"/>
        </patternFill>
      </fill>
    </dxf>
    <dxf>
      <fill>
        <patternFill>
          <bgColor rgb="FF92D050"/>
        </patternFill>
      </fill>
    </dxf>
    <dxf>
      <fill>
        <patternFill>
          <bgColor rgb="FFC00000"/>
        </patternFill>
      </fill>
    </dxf>
    <dxf>
      <fill>
        <patternFill>
          <bgColor theme="9" tint="-0.24994659260841701"/>
        </patternFill>
      </fill>
    </dxf>
    <dxf>
      <fill>
        <patternFill>
          <bgColor rgb="FF92D050"/>
        </patternFill>
      </fill>
    </dxf>
    <dxf>
      <fill>
        <patternFill>
          <bgColor rgb="FFFFFF00"/>
        </patternFill>
      </fill>
    </dxf>
    <dxf>
      <fill>
        <patternFill>
          <bgColor theme="9" tint="-0.24994659260841701"/>
        </patternFill>
      </fill>
    </dxf>
    <dxf>
      <fill>
        <patternFill>
          <bgColor rgb="FFC00000"/>
        </patternFill>
      </fill>
    </dxf>
    <dxf>
      <fill>
        <patternFill>
          <bgColor rgb="FF92D050"/>
        </patternFill>
      </fill>
    </dxf>
    <dxf>
      <fill>
        <patternFill>
          <bgColor rgb="FFC00000"/>
        </patternFill>
      </fill>
    </dxf>
    <dxf>
      <fill>
        <patternFill>
          <bgColor theme="9" tint="-0.24994659260841701"/>
        </patternFill>
      </fill>
    </dxf>
    <dxf>
      <fill>
        <patternFill>
          <bgColor rgb="FFFFFF00"/>
        </patternFill>
      </fill>
    </dxf>
    <dxf>
      <fill>
        <patternFill>
          <bgColor rgb="FF92D050"/>
        </patternFill>
      </fill>
    </dxf>
    <dxf>
      <fill>
        <patternFill>
          <bgColor rgb="FFFFFF00"/>
        </patternFill>
      </fill>
    </dxf>
    <dxf>
      <fill>
        <patternFill>
          <bgColor rgb="FFC00000"/>
        </patternFill>
      </fill>
    </dxf>
    <dxf>
      <fill>
        <patternFill>
          <bgColor theme="9" tint="-0.24994659260841701"/>
        </patternFill>
      </fill>
    </dxf>
    <dxf>
      <fill>
        <patternFill>
          <bgColor rgb="FFC00000"/>
        </patternFill>
      </fill>
    </dxf>
    <dxf>
      <fill>
        <patternFill>
          <bgColor rgb="FF92D050"/>
        </patternFill>
      </fill>
    </dxf>
    <dxf>
      <fill>
        <patternFill>
          <bgColor rgb="FFFFFF00"/>
        </patternFill>
      </fill>
    </dxf>
    <dxf>
      <fill>
        <patternFill>
          <bgColor theme="9" tint="-0.24994659260841701"/>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C000"/>
        </patternFill>
      </fill>
    </dxf>
    <dxf>
      <fill>
        <patternFill>
          <bgColor rgb="FFFF0000"/>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00B050"/>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00B050"/>
        </patternFill>
      </fill>
    </dxf>
    <dxf>
      <font>
        <color auto="1"/>
      </font>
      <fill>
        <patternFill>
          <bgColor rgb="FF92D050"/>
        </patternFill>
      </fill>
    </dxf>
    <dxf>
      <fill>
        <patternFill>
          <bgColor rgb="FFFFC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FF000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ill>
        <patternFill>
          <bgColor rgb="FFFFC000"/>
        </patternFill>
      </fill>
    </dxf>
    <dxf>
      <font>
        <color auto="1"/>
      </font>
      <fill>
        <patternFill>
          <bgColor rgb="FF92D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00B050"/>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FF000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0000"/>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00B050"/>
        </patternFill>
      </fill>
    </dxf>
    <dxf>
      <fill>
        <patternFill>
          <bgColor rgb="FFFF0000"/>
        </patternFill>
      </fill>
    </dxf>
    <dxf>
      <fill>
        <patternFill>
          <bgColor rgb="FFFFC000"/>
        </patternFill>
      </fill>
    </dxf>
    <dxf>
      <fill>
        <patternFill>
          <bgColor rgb="FFFFFF66"/>
        </patternFill>
      </fill>
    </dxf>
    <dxf>
      <font>
        <color auto="1"/>
      </font>
      <fill>
        <patternFill>
          <bgColor rgb="FF92D050"/>
        </patternFill>
      </fill>
    </dxf>
    <dxf>
      <font>
        <color auto="1"/>
      </font>
      <fill>
        <patternFill>
          <bgColor rgb="FF92D050"/>
        </patternFill>
      </fill>
    </dxf>
    <dxf>
      <fill>
        <patternFill>
          <bgColor rgb="FFFF0000"/>
        </patternFill>
      </fill>
    </dxf>
    <dxf>
      <fill>
        <patternFill>
          <bgColor rgb="FFFFC000"/>
        </patternFill>
      </fill>
    </dxf>
    <dxf>
      <fill>
        <patternFill>
          <bgColor rgb="FFFFFF66"/>
        </patternFill>
      </fill>
    </dxf>
    <dxf>
      <fill>
        <patternFill>
          <bgColor rgb="FF00B05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FF0000"/>
        </patternFill>
      </fill>
    </dxf>
    <dxf>
      <fill>
        <patternFill>
          <bgColor rgb="FFFFC000"/>
        </patternFill>
      </fill>
    </dxf>
    <dxf>
      <font>
        <color auto="1"/>
      </font>
      <fill>
        <patternFill>
          <bgColor rgb="FF92D050"/>
        </patternFill>
      </fill>
    </dxf>
    <dxf>
      <fill>
        <patternFill>
          <bgColor rgb="FFFF0000"/>
        </patternFill>
      </fill>
    </dxf>
    <dxf>
      <fill>
        <patternFill>
          <bgColor rgb="FFFFFF66"/>
        </patternFill>
      </fill>
    </dxf>
    <dxf>
      <fill>
        <patternFill>
          <bgColor rgb="FF00B050"/>
        </patternFill>
      </fill>
    </dxf>
    <dxf>
      <fill>
        <patternFill>
          <bgColor rgb="FFFF0000"/>
        </patternFill>
      </fill>
    </dxf>
    <dxf>
      <fill>
        <patternFill>
          <bgColor rgb="FF00B050"/>
        </patternFill>
      </fill>
    </dxf>
    <dxf>
      <fill>
        <patternFill>
          <bgColor rgb="FFFFC000"/>
        </patternFill>
      </fill>
    </dxf>
    <dxf>
      <fill>
        <patternFill>
          <bgColor rgb="FFFFFF66"/>
        </patternFill>
      </fill>
    </dxf>
    <dxf>
      <font>
        <color auto="1"/>
      </font>
      <fill>
        <patternFill>
          <bgColor rgb="FF92D050"/>
        </patternFill>
      </fill>
    </dxf>
    <dxf>
      <fill>
        <patternFill>
          <bgColor rgb="FFFF0000"/>
        </patternFill>
      </fill>
    </dxf>
    <dxf>
      <font>
        <color auto="1"/>
      </font>
      <fill>
        <patternFill>
          <bgColor rgb="FF92D050"/>
        </patternFill>
      </fill>
    </dxf>
    <dxf>
      <fill>
        <patternFill>
          <bgColor rgb="FF00B050"/>
        </patternFill>
      </fill>
    </dxf>
    <dxf>
      <fill>
        <patternFill>
          <bgColor rgb="FFFFFF66"/>
        </patternFill>
      </fill>
    </dxf>
    <dxf>
      <fill>
        <patternFill>
          <bgColor rgb="FFFFC000"/>
        </patternFill>
      </fill>
    </dxf>
    <dxf>
      <fill>
        <patternFill>
          <bgColor rgb="FF00B050"/>
        </patternFill>
      </fill>
    </dxf>
    <dxf>
      <fill>
        <patternFill>
          <bgColor rgb="FFFFFF66"/>
        </patternFill>
      </fill>
    </dxf>
    <dxf>
      <fill>
        <patternFill>
          <bgColor rgb="FFFFC000"/>
        </patternFill>
      </fill>
    </dxf>
    <dxf>
      <fill>
        <patternFill>
          <bgColor rgb="FFFF0000"/>
        </patternFill>
      </fill>
    </dxf>
    <dxf>
      <font>
        <color auto="1"/>
      </font>
      <fill>
        <patternFill>
          <bgColor rgb="FF92D050"/>
        </patternFill>
      </fill>
    </dxf>
    <dxf>
      <font>
        <color auto="1"/>
      </font>
      <fill>
        <patternFill>
          <bgColor rgb="FF92D050"/>
        </patternFill>
      </fill>
    </dxf>
    <dxf>
      <fill>
        <patternFill>
          <bgColor rgb="FF00B050"/>
        </patternFill>
      </fill>
    </dxf>
    <dxf>
      <fill>
        <patternFill>
          <bgColor rgb="FFFFC000"/>
        </patternFill>
      </fill>
    </dxf>
    <dxf>
      <fill>
        <patternFill>
          <bgColor rgb="FFFFFF66"/>
        </patternFill>
      </fill>
    </dxf>
    <dxf>
      <fill>
        <patternFill>
          <bgColor rgb="FFFF0000"/>
        </patternFill>
      </fill>
    </dxf>
    <dxf>
      <fill>
        <patternFill>
          <bgColor rgb="FF00B050"/>
        </patternFill>
      </fill>
    </dxf>
    <dxf>
      <font>
        <color auto="1"/>
      </font>
      <fill>
        <patternFill>
          <bgColor rgb="FF92D050"/>
        </patternFill>
      </fill>
    </dxf>
    <dxf>
      <fill>
        <patternFill>
          <bgColor rgb="FFFFFF66"/>
        </patternFill>
      </fill>
    </dxf>
    <dxf>
      <fill>
        <patternFill>
          <bgColor rgb="FFFFC000"/>
        </patternFill>
      </fill>
    </dxf>
    <dxf>
      <fill>
        <patternFill>
          <bgColor rgb="FFFF0000"/>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Calibri"/>
        <scheme val="minor"/>
      </font>
      <fill>
        <patternFill patternType="none">
          <fgColor indexed="64"/>
          <bgColor indexed="65"/>
        </patternFill>
      </fill>
    </dxf>
    <dxf>
      <font>
        <b val="0"/>
        <i val="0"/>
        <strike val="0"/>
        <condense val="0"/>
        <extend val="0"/>
        <outline val="0"/>
        <shadow val="0"/>
        <u val="none"/>
        <vertAlign val="baseline"/>
        <sz val="16"/>
        <color rgb="FFFF0000"/>
        <name val="Arial Narrow"/>
        <scheme val="none"/>
      </font>
      <fill>
        <patternFill patternType="none">
          <fgColor indexed="64"/>
          <bgColor indexed="65"/>
        </patternFill>
      </fill>
      <alignment horizontal="general" vertical="center" textRotation="0" wrapText="0" indent="0" justifyLastLine="0" shrinkToFit="0" readingOrder="0"/>
    </dxf>
  </dxfs>
  <tableStyles count="0" defaultTableStyle="TableStyleMedium2" defaultPivotStyle="PivotStyleLight16"/>
  <colors>
    <mruColors>
      <color rgb="FFFFFF66"/>
      <color rgb="FFFFCC00"/>
      <color rgb="FFFF990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styles" Target="styles.xml"/><Relationship Id="rId18" Type="http://schemas.openxmlformats.org/officeDocument/2006/relationships/customXml" Target="../customXml/item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theme" Target="theme/theme1.xml"/><Relationship Id="rId17" Type="http://schemas.openxmlformats.org/officeDocument/2006/relationships/customXml" Target="../customXml/item2.xml"/><Relationship Id="rId2" Type="http://schemas.openxmlformats.org/officeDocument/2006/relationships/worksheet" Target="worksheets/sheet2.xml"/><Relationship Id="rId16" Type="http://schemas.openxmlformats.org/officeDocument/2006/relationships/customXml" Target="../customXml/item1.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pivotCacheDefinition" Target="pivotCache/pivotCacheDefinition1.xml"/><Relationship Id="rId5" Type="http://schemas.openxmlformats.org/officeDocument/2006/relationships/worksheet" Target="worksheets/sheet5.xml"/><Relationship Id="rId15" Type="http://schemas.openxmlformats.org/officeDocument/2006/relationships/calcChain" Target="calcChain.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_rels/drawing2.xml.rels><?xml version="1.0" encoding="UTF-8" standalone="yes"?>
<Relationships xmlns="http://schemas.openxmlformats.org/package/2006/relationships"><Relationship Id="rId1" Type="http://schemas.openxmlformats.org/officeDocument/2006/relationships/image" Target="../media/image1.png"/></Relationships>
</file>

<file path=xl/drawings/_rels/drawing3.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0</xdr:col>
      <xdr:colOff>56029</xdr:colOff>
      <xdr:row>0</xdr:row>
      <xdr:rowOff>224117</xdr:rowOff>
    </xdr:from>
    <xdr:to>
      <xdr:col>0</xdr:col>
      <xdr:colOff>1013479</xdr:colOff>
      <xdr:row>3</xdr:row>
      <xdr:rowOff>111804</xdr:rowOff>
    </xdr:to>
    <xdr:pic>
      <xdr:nvPicPr>
        <xdr:cNvPr id="2" name="2 Imagen">
          <a:extLst>
            <a:ext uri="{FF2B5EF4-FFF2-40B4-BE49-F238E27FC236}">
              <a16:creationId xmlns:a16="http://schemas.microsoft.com/office/drawing/2014/main" id="{895FBBEB-B3D8-4539-A873-831E59B576F1}"/>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6029" y="224117"/>
          <a:ext cx="957450" cy="630637"/>
        </a:xfrm>
        <a:prstGeom prst="rect">
          <a:avLst/>
        </a:prstGeom>
        <a:noFill/>
        <a:ln>
          <a:noFill/>
        </a:ln>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2</xdr:col>
      <xdr:colOff>396875</xdr:colOff>
      <xdr:row>0</xdr:row>
      <xdr:rowOff>149225</xdr:rowOff>
    </xdr:from>
    <xdr:to>
      <xdr:col>2</xdr:col>
      <xdr:colOff>1354325</xdr:colOff>
      <xdr:row>3</xdr:row>
      <xdr:rowOff>155286</xdr:rowOff>
    </xdr:to>
    <xdr:pic>
      <xdr:nvPicPr>
        <xdr:cNvPr id="2" name="2 Imagen">
          <a:extLst>
            <a:ext uri="{FF2B5EF4-FFF2-40B4-BE49-F238E27FC236}">
              <a16:creationId xmlns:a16="http://schemas.microsoft.com/office/drawing/2014/main" id="{9CAAAA51-F288-4314-A169-58AA8D15E1BB}"/>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666750" y="149225"/>
          <a:ext cx="957450" cy="625186"/>
        </a:xfrm>
        <a:prstGeom prst="rect">
          <a:avLst/>
        </a:prstGeom>
        <a:noFill/>
        <a:ln>
          <a:noFill/>
        </a:ln>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51954</xdr:colOff>
      <xdr:row>0</xdr:row>
      <xdr:rowOff>138546</xdr:rowOff>
    </xdr:from>
    <xdr:to>
      <xdr:col>0</xdr:col>
      <xdr:colOff>1009404</xdr:colOff>
      <xdr:row>3</xdr:row>
      <xdr:rowOff>30307</xdr:rowOff>
    </xdr:to>
    <xdr:pic>
      <xdr:nvPicPr>
        <xdr:cNvPr id="2" name="2 Imagen">
          <a:extLst>
            <a:ext uri="{FF2B5EF4-FFF2-40B4-BE49-F238E27FC236}">
              <a16:creationId xmlns:a16="http://schemas.microsoft.com/office/drawing/2014/main" id="{AF1FA0C6-34DA-4DD2-8A66-D2A03B4F7755}"/>
            </a:ext>
          </a:extLst>
        </xdr:cNvPr>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51954" y="138546"/>
          <a:ext cx="957450" cy="634711"/>
        </a:xfrm>
        <a:prstGeom prst="rect">
          <a:avLst/>
        </a:prstGeom>
        <a:noFill/>
        <a:ln>
          <a:noFill/>
        </a:ln>
      </xdr:spPr>
    </xdr:pic>
    <xdr:clientData/>
  </xdr:twoCellAnchor>
</xdr:wsDr>
</file>

<file path=xl/pivotCache/_rels/pivotCacheDefinition1.xml.rels><?xml version="1.0" encoding="UTF-8" standalone="yes"?>
<Relationships xmlns="http://schemas.openxmlformats.org/package/2006/relationships"><Relationship Id="rId3" Type="http://schemas.microsoft.com/office/2019/04/relationships/externalLinkLongPath" Target="https://isvimedgovco-my.sharepoint.com/Users/ATHLON/Documents/CONTRATO%20ISVIMED_CES%202021/DESARROLLO%20DE%20CONTRATO/MATRICES%20DE%20RIESGO%20EN%20ACTUALIZACION/MATRICES%20DE%20RIESGO/GESTION%20HUMANA/MATRIZ%20DE%20RIESGOS%20GESTI&#211;N%20HUMANA_v2021_FINAL.xlsx?173FB196" TargetMode="External"/><Relationship Id="rId2" Type="http://schemas.openxmlformats.org/officeDocument/2006/relationships/externalLinkPath" Target="file:///\\173FB196\MATRIZ%20DE%20RIESGOS%20GESTI&#211;N%20HUMANA_v2021_FINAL.xlsx" TargetMode="External"/><Relationship Id="rId1" Type="http://schemas.openxmlformats.org/officeDocument/2006/relationships/pivotCacheRecords" Target="pivotCacheRecords1.xml"/></Relationships>
</file>

<file path=xl/pivotCache/pivotCacheDefinition1.xml><?xml version="1.0" encoding="utf-8"?>
<pivotCacheDefinition xmlns="http://schemas.openxmlformats.org/spreadsheetml/2006/main" xmlns:r="http://schemas.openxmlformats.org/officeDocument/2006/relationships" xmlns:mc="http://schemas.openxmlformats.org/markup-compatibility/2006" xmlns:xr="http://schemas.microsoft.com/office/spreadsheetml/2014/revision" mc:Ignorable="xr" r:id="rId1" refreshedBy="Andres Marin" refreshedDate="44186.276661689815" createdVersion="6" refreshedVersion="6" minRefreshableVersion="3" recordCount="10" xr:uid="{00000000-000A-0000-FFFF-FFFF02000000}">
  <cacheSource type="worksheet">
    <worksheetSource name="Tabla1" r:id="rId2"/>
  </cacheSource>
  <cacheFields count="2">
    <cacheField name="Criterios" numFmtId="0">
      <sharedItems count="2">
        <s v="Afectación Económica o presupuestal"/>
        <s v="Pérdida Reputacional"/>
      </sharedItems>
    </cacheField>
    <cacheField name="Subcriterios" numFmtId="0">
      <sharedItems count="10">
        <s v="Afectación menor a 10 SMLMV ."/>
        <s v="Entre 10 y 50 SMLMV "/>
        <s v="Entre 50 y 100 SMLMV "/>
        <s v="Entre 100 y 500 SMLMV "/>
        <s v="Mayor a 500 SMLMV "/>
        <s v="El riesgo afecta la imagen de alguna área de la organización"/>
        <s v="El riesgo afecta la imagen de la entidad internamente, de conocimiento general, nivel interno, de junta dircetiva y accionistas y/o de provedores"/>
        <s v="El riesgo afecta la imagen de la entidad con algunos usuarios de relevancia frente al logro de los objetivos"/>
        <s v="El riesgo afecta la imagen de de la entidad con efecto publicitario sostenido a nivel de sector administrativo, nivel departamental o municipal"/>
        <s v="El riesgo afecta la imagen de la entidad a nivel nacional, con efecto publicitarios sostenible a nivel país"/>
      </sharedItems>
    </cacheField>
  </cacheFields>
  <extLst>
    <ext xmlns:x14="http://schemas.microsoft.com/office/spreadsheetml/2009/9/main" uri="{725AE2AE-9491-48be-B2B4-4EB974FC3084}">
      <x14:pivotCacheDefinition/>
    </ext>
  </extLst>
</pivotCacheDefinition>
</file>

<file path=xl/pivotCache/pivotCacheRecords1.xml><?xml version="1.0" encoding="utf-8"?>
<pivotCacheRecords xmlns="http://schemas.openxmlformats.org/spreadsheetml/2006/main" xmlns:r="http://schemas.openxmlformats.org/officeDocument/2006/relationships" count="10">
  <r>
    <x v="0"/>
    <x v="0"/>
  </r>
  <r>
    <x v="0"/>
    <x v="1"/>
  </r>
  <r>
    <x v="0"/>
    <x v="2"/>
  </r>
  <r>
    <x v="0"/>
    <x v="3"/>
  </r>
  <r>
    <x v="0"/>
    <x v="4"/>
  </r>
  <r>
    <x v="1"/>
    <x v="5"/>
  </r>
  <r>
    <x v="1"/>
    <x v="6"/>
  </r>
  <r>
    <x v="1"/>
    <x v="7"/>
  </r>
  <r>
    <x v="1"/>
    <x v="8"/>
  </r>
  <r>
    <x v="1"/>
    <x v="9"/>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xmlns:mc="http://schemas.openxmlformats.org/markup-compatibility/2006" xmlns:xr="http://schemas.microsoft.com/office/spreadsheetml/2014/revision" mc:Ignorable="xr" xr:uid="{00000000-0007-0000-0500-000000000000}" name="TablaDinámica1" cacheId="1" applyNumberFormats="0" applyBorderFormats="0" applyFontFormats="0" applyPatternFormats="0" applyAlignmentFormats="0" applyWidthHeightFormats="1" dataCaption="Valores" updatedVersion="6" minRefreshableVersion="3" useAutoFormatting="1" rowGrandTotals="0" colGrandTotals="0" itemPrintTitles="1" createdVersion="6" indent="0" compact="0" outline="1" outlineData="1" compactData="0" multipleFieldFilters="0">
  <location ref="F208:G220" firstHeaderRow="1" firstDataRow="1" firstDataCol="2"/>
  <pivotFields count="2">
    <pivotField axis="axisRow" compact="0" showAll="0" defaultSubtotal="0">
      <items count="2">
        <item x="0"/>
        <item x="1"/>
      </items>
    </pivotField>
    <pivotField axis="axisRow" compact="0" showAll="0" defaultSubtotal="0">
      <items count="10">
        <item x="0"/>
        <item x="5"/>
        <item x="6"/>
        <item x="7"/>
        <item x="8"/>
        <item x="9"/>
        <item x="1"/>
        <item x="2"/>
        <item x="3"/>
        <item x="4"/>
      </items>
    </pivotField>
  </pivotFields>
  <rowFields count="2">
    <field x="0"/>
    <field x="1"/>
  </rowFields>
  <rowItems count="12">
    <i>
      <x/>
    </i>
    <i r="1">
      <x/>
    </i>
    <i r="1">
      <x v="6"/>
    </i>
    <i r="1">
      <x v="7"/>
    </i>
    <i r="1">
      <x v="8"/>
    </i>
    <i r="1">
      <x v="9"/>
    </i>
    <i>
      <x v="1"/>
    </i>
    <i r="1">
      <x v="1"/>
    </i>
    <i r="1">
      <x v="2"/>
    </i>
    <i r="1">
      <x v="3"/>
    </i>
    <i r="1">
      <x v="4"/>
    </i>
    <i r="1">
      <x v="5"/>
    </i>
  </rowItems>
  <colItems count="1">
    <i/>
  </colItems>
  <pivotTableStyleInfo name="PivotStyleLight16" showRowHeaders="1" showColHeaders="1" showRowStripes="0" showColStripes="0" showLastColumn="1"/>
  <extLst>
    <ext xmlns:x14="http://schemas.microsoft.com/office/spreadsheetml/2009/9/main" uri="{962EF5D1-5CA2-4c93-8EF4-DBF5C05439D2}">
      <x14:pivotTableDefinition xmlns:xm="http://schemas.microsoft.com/office/excel/2006/main" hideValuesRow="1"/>
    </ext>
    <ext xmlns:xpdl="http://schemas.microsoft.com/office/spreadsheetml/2016/pivotdefaultlayout" uri="{747A6164-185A-40DC-8AA5-F01512510D54}">
      <xpdl:pivotTableDefinition16/>
    </ext>
  </extLst>
</pivotTableDefinition>
</file>

<file path=xl/tables/table1.xml><?xml version="1.0" encoding="utf-8"?>
<table xmlns="http://schemas.openxmlformats.org/spreadsheetml/2006/main" xmlns:mc="http://schemas.openxmlformats.org/markup-compatibility/2006" xmlns:xr="http://schemas.microsoft.com/office/spreadsheetml/2014/revision" xmlns:xr3="http://schemas.microsoft.com/office/spreadsheetml/2016/revision3" mc:Ignorable="xr xr3" id="2" xr:uid="{00000000-000C-0000-FFFF-FFFF00000000}" name="Tabla13" displayName="Tabla13" ref="B208:C218" totalsRowShown="0" headerRowDxfId="623" dataDxfId="622">
  <autoFilter ref="B208:C218" xr:uid="{00000000-0009-0000-0100-000002000000}"/>
  <tableColumns count="2">
    <tableColumn id="1" xr3:uid="{00000000-0010-0000-0000-000001000000}" name="Criterios" dataDxfId="621"/>
    <tableColumn id="2" xr3:uid="{00000000-0010-0000-0000-000002000000}" name="Subcriterios" dataDxfId="620"/>
  </tableColumns>
  <tableStyleInfo name="TableStyleMedium2" showFirstColumn="0" showLastColumn="0" showRowStripes="1" showColumnStripes="0"/>
</table>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hyperlink" Target="https://isvimedgovco-my.sharepoint.com/:f:/s/5Juridica-11.Equipoprimariojuridica/Et7g9h60PAdEinp6SavC0LQBCCT3loDWLtg4LunE9SRIyQ?e=TsrHsO" TargetMode="External"/><Relationship Id="rId2" Type="http://schemas.openxmlformats.org/officeDocument/2006/relationships/hyperlink" Target="https://isvimedgovco-my.sharepoint.com/:f:/s/5Juridica-11.Equipoprimariojuridica/EmdxPGDT4fBEgTPhoeaLyEkB78bnA0GDp-RSLZcMKBuEAw?e=2tegJY" TargetMode="External"/><Relationship Id="rId1" Type="http://schemas.openxmlformats.org/officeDocument/2006/relationships/hyperlink" Target="https://app.powerbi.com/view?r=eyJrIjoiMmI1NWE0MmQtYTY2ZC00NjMwLTk1ODQtZjExN2VhMTcwNzkwIiwidCI6IjEyNjRjNjY1LTk3ZWYtNGNlZS05NzJkLTM3NDAwYTI2MmM3YSJ9" TargetMode="External"/><Relationship Id="rId6" Type="http://schemas.openxmlformats.org/officeDocument/2006/relationships/drawing" Target="../drawings/drawing2.xml"/><Relationship Id="rId5" Type="http://schemas.openxmlformats.org/officeDocument/2006/relationships/printerSettings" Target="../printerSettings/printerSettings2.bin"/><Relationship Id="rId4" Type="http://schemas.openxmlformats.org/officeDocument/2006/relationships/hyperlink" Target="https://isvimedgovco-my.sharepoint.com/:f:/s/5Juridica-11.Equipoprimariojuridica/EgoGXs1FqUlMmS2-fs6eDC8BdmCvz8q2oD7cy8BC5CoOnQ?e=40WTIJ" TargetMode="External"/></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4.bin"/></Relationships>
</file>

<file path=xl/worksheets/_rels/sheet6.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_rels/sheet7.xml.rels><?xml version="1.0" encoding="UTF-8" standalone="yes"?>
<Relationships xmlns="http://schemas.openxmlformats.org/package/2006/relationships"><Relationship Id="rId3" Type="http://schemas.openxmlformats.org/officeDocument/2006/relationships/table" Target="../tables/table1.xml"/><Relationship Id="rId2" Type="http://schemas.openxmlformats.org/officeDocument/2006/relationships/printerSettings" Target="../printerSettings/printerSettings6.bin"/><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45"/>
  <sheetViews>
    <sheetView showGridLines="0" topLeftCell="I13" zoomScale="70" zoomScaleNormal="70" zoomScalePageLayoutView="70" workbookViewId="0">
      <selection activeCell="I13" sqref="I13"/>
    </sheetView>
  </sheetViews>
  <sheetFormatPr baseColWidth="10" defaultColWidth="24.44140625" defaultRowHeight="15.6" x14ac:dyDescent="0.3"/>
  <cols>
    <col min="1" max="1" width="15.44140625" style="61" customWidth="1"/>
    <col min="2" max="2" width="22.44140625" style="61" customWidth="1"/>
    <col min="3" max="3" width="34.44140625" style="61" hidden="1" customWidth="1"/>
    <col min="4" max="4" width="24.109375" style="61" customWidth="1"/>
    <col min="5" max="5" width="20.44140625" style="61" customWidth="1"/>
    <col min="6" max="6" width="23.109375" style="61" customWidth="1"/>
    <col min="7" max="7" width="27.88671875" style="61" customWidth="1"/>
    <col min="8" max="8" width="27.88671875" style="61" hidden="1" customWidth="1"/>
    <col min="9" max="9" width="17.44140625" style="61" customWidth="1"/>
    <col min="10" max="10" width="20.44140625" style="61" customWidth="1"/>
    <col min="11" max="12" width="19.44140625" style="61" customWidth="1"/>
    <col min="13" max="13" width="14.88671875" style="61" customWidth="1"/>
    <col min="14" max="14" width="19.44140625" style="61" customWidth="1"/>
    <col min="15" max="15" width="16.109375" style="61" customWidth="1"/>
    <col min="16" max="16" width="24.44140625" style="61"/>
    <col min="17" max="17" width="15.44140625" style="61" customWidth="1"/>
    <col min="18" max="18" width="17.44140625" style="61" customWidth="1"/>
    <col min="19" max="19" width="20.44140625" style="61" customWidth="1"/>
    <col min="20" max="20" width="21.44140625" style="61" customWidth="1"/>
    <col min="21" max="21" width="19.88671875" style="61" customWidth="1"/>
    <col min="22" max="16384" width="24.44140625" style="61"/>
  </cols>
  <sheetData>
    <row r="1" spans="1:13" s="62" customFormat="1" ht="20.25" customHeight="1" x14ac:dyDescent="0.3">
      <c r="A1" s="156"/>
      <c r="B1" s="159" t="s">
        <v>0</v>
      </c>
      <c r="C1" s="160"/>
      <c r="D1" s="160"/>
      <c r="E1" s="160"/>
      <c r="F1" s="160"/>
      <c r="G1" s="160"/>
      <c r="H1" s="160"/>
      <c r="I1" s="160"/>
      <c r="J1" s="160"/>
      <c r="K1" s="161"/>
      <c r="L1" s="168" t="s">
        <v>1</v>
      </c>
      <c r="M1" s="168"/>
    </row>
    <row r="2" spans="1:13" s="62" customFormat="1" ht="20.25" customHeight="1" x14ac:dyDescent="0.3">
      <c r="A2" s="157"/>
      <c r="B2" s="162"/>
      <c r="C2" s="163"/>
      <c r="D2" s="163"/>
      <c r="E2" s="163"/>
      <c r="F2" s="163"/>
      <c r="G2" s="163"/>
      <c r="H2" s="163"/>
      <c r="I2" s="163"/>
      <c r="J2" s="163"/>
      <c r="K2" s="164"/>
      <c r="L2" s="168" t="s">
        <v>2</v>
      </c>
      <c r="M2" s="168"/>
    </row>
    <row r="3" spans="1:13" s="62" customFormat="1" ht="20.25" customHeight="1" x14ac:dyDescent="0.3">
      <c r="A3" s="157"/>
      <c r="B3" s="162"/>
      <c r="C3" s="163"/>
      <c r="D3" s="163"/>
      <c r="E3" s="163"/>
      <c r="F3" s="163"/>
      <c r="G3" s="163"/>
      <c r="H3" s="163"/>
      <c r="I3" s="163"/>
      <c r="J3" s="163"/>
      <c r="K3" s="164"/>
      <c r="L3" s="168" t="s">
        <v>3</v>
      </c>
      <c r="M3" s="168"/>
    </row>
    <row r="4" spans="1:13" s="62" customFormat="1" ht="20.25" customHeight="1" x14ac:dyDescent="0.3">
      <c r="A4" s="158"/>
      <c r="B4" s="165"/>
      <c r="C4" s="166"/>
      <c r="D4" s="166"/>
      <c r="E4" s="166"/>
      <c r="F4" s="166"/>
      <c r="G4" s="166"/>
      <c r="H4" s="166"/>
      <c r="I4" s="166"/>
      <c r="J4" s="166"/>
      <c r="K4" s="167"/>
      <c r="L4" s="168" t="s">
        <v>4</v>
      </c>
      <c r="M4" s="168"/>
    </row>
    <row r="5" spans="1:13" ht="20.25" customHeight="1" x14ac:dyDescent="0.3"/>
    <row r="6" spans="1:13" ht="25.2" x14ac:dyDescent="0.3">
      <c r="A6" s="177" t="s">
        <v>5</v>
      </c>
      <c r="B6" s="177"/>
      <c r="C6" s="177"/>
      <c r="D6" s="177"/>
      <c r="E6" s="177"/>
      <c r="F6" s="177"/>
      <c r="G6" s="177"/>
      <c r="H6" s="177"/>
      <c r="I6" s="177"/>
      <c r="J6" s="177"/>
      <c r="K6" s="177"/>
      <c r="L6" s="177"/>
      <c r="M6" s="177"/>
    </row>
    <row r="9" spans="1:13" ht="24.75" customHeight="1" x14ac:dyDescent="0.3">
      <c r="A9" s="178" t="s">
        <v>6</v>
      </c>
      <c r="B9" s="178"/>
      <c r="C9" s="71"/>
      <c r="D9" s="179" t="s">
        <v>7</v>
      </c>
      <c r="E9" s="179"/>
      <c r="F9" s="179"/>
      <c r="G9" s="179"/>
      <c r="H9" s="179"/>
      <c r="I9" s="179"/>
      <c r="J9" s="179"/>
      <c r="K9" s="179"/>
      <c r="L9" s="179"/>
      <c r="M9" s="179"/>
    </row>
    <row r="10" spans="1:13" ht="24.75" customHeight="1" x14ac:dyDescent="0.3">
      <c r="A10" s="178" t="s">
        <v>8</v>
      </c>
      <c r="B10" s="178"/>
      <c r="C10" s="180"/>
      <c r="D10" s="180"/>
      <c r="E10" s="179" t="s">
        <v>9</v>
      </c>
      <c r="F10" s="179"/>
      <c r="G10" s="179"/>
      <c r="H10" s="179"/>
      <c r="I10" s="179"/>
      <c r="J10" s="179"/>
      <c r="K10" s="179"/>
      <c r="L10" s="179"/>
      <c r="M10" s="179"/>
    </row>
    <row r="11" spans="1:13" ht="24.75" customHeight="1" x14ac:dyDescent="0.3">
      <c r="A11" s="178" t="s">
        <v>10</v>
      </c>
      <c r="B11" s="178"/>
      <c r="C11" s="178"/>
      <c r="D11" s="178"/>
      <c r="E11" s="180"/>
      <c r="F11" s="179" t="s">
        <v>11</v>
      </c>
      <c r="G11" s="179"/>
      <c r="H11" s="179"/>
      <c r="I11" s="179"/>
      <c r="J11" s="179"/>
      <c r="K11" s="179"/>
      <c r="L11" s="179"/>
      <c r="M11" s="179"/>
    </row>
    <row r="12" spans="1:13" ht="22.65" customHeight="1" x14ac:dyDescent="0.3"/>
    <row r="13" spans="1:13" ht="20.25" customHeight="1" x14ac:dyDescent="0.3"/>
    <row r="14" spans="1:13" ht="27.75" customHeight="1" x14ac:dyDescent="0.3">
      <c r="A14" s="169" t="s">
        <v>12</v>
      </c>
      <c r="B14" s="169"/>
      <c r="C14" s="72"/>
      <c r="D14" s="170" t="s">
        <v>13</v>
      </c>
      <c r="E14" s="170"/>
      <c r="F14" s="170"/>
      <c r="G14" s="170" t="s">
        <v>14</v>
      </c>
      <c r="H14" s="170"/>
      <c r="I14" s="170"/>
      <c r="J14" s="170"/>
      <c r="K14" s="170"/>
      <c r="L14" s="170"/>
      <c r="M14" s="170"/>
    </row>
    <row r="15" spans="1:13" ht="37.5" customHeight="1" x14ac:dyDescent="0.3">
      <c r="A15" s="169"/>
      <c r="B15" s="169"/>
      <c r="C15" s="72"/>
      <c r="D15" s="170"/>
      <c r="E15" s="170"/>
      <c r="F15" s="170"/>
      <c r="G15" s="73" t="s">
        <v>15</v>
      </c>
      <c r="H15" s="73"/>
      <c r="I15" s="170" t="s">
        <v>16</v>
      </c>
      <c r="J15" s="170"/>
      <c r="K15" s="170"/>
      <c r="L15" s="170"/>
      <c r="M15" s="170"/>
    </row>
    <row r="16" spans="1:13" ht="60" customHeight="1" x14ac:dyDescent="0.3">
      <c r="A16" s="171" t="s">
        <v>17</v>
      </c>
      <c r="B16" s="172"/>
      <c r="C16" s="77" t="s">
        <v>17</v>
      </c>
      <c r="D16" s="173" t="s">
        <v>18</v>
      </c>
      <c r="E16" s="174"/>
      <c r="F16" s="175"/>
      <c r="G16" s="78" t="s">
        <v>19</v>
      </c>
      <c r="H16" s="79" t="s">
        <v>20</v>
      </c>
      <c r="I16" s="176" t="s">
        <v>21</v>
      </c>
      <c r="J16" s="174"/>
      <c r="K16" s="174"/>
      <c r="L16" s="174"/>
      <c r="M16" s="175"/>
    </row>
    <row r="17" spans="1:13" ht="60" customHeight="1" x14ac:dyDescent="0.3">
      <c r="A17" s="171" t="s">
        <v>17</v>
      </c>
      <c r="B17" s="172"/>
      <c r="C17" s="77" t="s">
        <v>22</v>
      </c>
      <c r="D17" s="176" t="s">
        <v>23</v>
      </c>
      <c r="E17" s="181"/>
      <c r="F17" s="182"/>
      <c r="G17" s="78" t="s">
        <v>20</v>
      </c>
      <c r="H17" s="79" t="s">
        <v>19</v>
      </c>
      <c r="I17" s="176" t="s">
        <v>24</v>
      </c>
      <c r="J17" s="181"/>
      <c r="K17" s="181"/>
      <c r="L17" s="181"/>
      <c r="M17" s="182"/>
    </row>
    <row r="18" spans="1:13" ht="60" customHeight="1" x14ac:dyDescent="0.3">
      <c r="A18" s="171" t="s">
        <v>17</v>
      </c>
      <c r="B18" s="172"/>
      <c r="C18" s="77"/>
      <c r="D18" s="176" t="s">
        <v>25</v>
      </c>
      <c r="E18" s="181"/>
      <c r="F18" s="182"/>
      <c r="G18" s="78" t="s">
        <v>19</v>
      </c>
      <c r="H18" s="79"/>
      <c r="I18" s="176" t="s">
        <v>26</v>
      </c>
      <c r="J18" s="174"/>
      <c r="K18" s="174"/>
      <c r="L18" s="174"/>
      <c r="M18" s="175"/>
    </row>
    <row r="19" spans="1:13" ht="84.75" customHeight="1" x14ac:dyDescent="0.3">
      <c r="A19" s="171" t="s">
        <v>17</v>
      </c>
      <c r="B19" s="172"/>
      <c r="C19" s="77"/>
      <c r="D19" s="176" t="s">
        <v>27</v>
      </c>
      <c r="E19" s="181"/>
      <c r="F19" s="182"/>
      <c r="G19" s="78" t="s">
        <v>19</v>
      </c>
      <c r="H19" s="79"/>
      <c r="I19" s="176" t="s">
        <v>28</v>
      </c>
      <c r="J19" s="181"/>
      <c r="K19" s="181"/>
      <c r="L19" s="181"/>
      <c r="M19" s="182"/>
    </row>
    <row r="20" spans="1:13" ht="60" customHeight="1" x14ac:dyDescent="0.3">
      <c r="A20" s="171" t="s">
        <v>17</v>
      </c>
      <c r="B20" s="172"/>
      <c r="C20" s="77"/>
      <c r="D20" s="176" t="s">
        <v>29</v>
      </c>
      <c r="E20" s="181"/>
      <c r="F20" s="182"/>
      <c r="G20" s="78" t="s">
        <v>19</v>
      </c>
      <c r="H20" s="79"/>
      <c r="I20" s="176" t="s">
        <v>30</v>
      </c>
      <c r="J20" s="181"/>
      <c r="K20" s="181"/>
      <c r="L20" s="181"/>
      <c r="M20" s="182"/>
    </row>
    <row r="21" spans="1:13" ht="60" customHeight="1" x14ac:dyDescent="0.3">
      <c r="A21" s="171" t="s">
        <v>17</v>
      </c>
      <c r="B21" s="172"/>
      <c r="C21" s="77"/>
      <c r="D21" s="173" t="s">
        <v>31</v>
      </c>
      <c r="E21" s="174"/>
      <c r="F21" s="175"/>
      <c r="G21" s="78" t="s">
        <v>19</v>
      </c>
      <c r="H21" s="79"/>
      <c r="I21" s="176" t="s">
        <v>32</v>
      </c>
      <c r="J21" s="181"/>
      <c r="K21" s="181"/>
      <c r="L21" s="181"/>
      <c r="M21" s="182"/>
    </row>
    <row r="22" spans="1:13" ht="60" customHeight="1" x14ac:dyDescent="0.3">
      <c r="A22" s="171" t="s">
        <v>17</v>
      </c>
      <c r="B22" s="172"/>
      <c r="C22" s="77"/>
      <c r="D22" s="173" t="s">
        <v>33</v>
      </c>
      <c r="E22" s="174"/>
      <c r="F22" s="175"/>
      <c r="G22" s="78" t="s">
        <v>19</v>
      </c>
      <c r="H22" s="79"/>
      <c r="I22" s="176" t="s">
        <v>34</v>
      </c>
      <c r="J22" s="181"/>
      <c r="K22" s="181"/>
      <c r="L22" s="181"/>
      <c r="M22" s="182"/>
    </row>
    <row r="23" spans="1:13" ht="60" customHeight="1" x14ac:dyDescent="0.3">
      <c r="A23" s="171" t="s">
        <v>22</v>
      </c>
      <c r="B23" s="172"/>
      <c r="C23" s="77"/>
      <c r="D23" s="173" t="s">
        <v>35</v>
      </c>
      <c r="E23" s="174"/>
      <c r="F23" s="175"/>
      <c r="G23" s="78" t="s">
        <v>19</v>
      </c>
      <c r="H23" s="79"/>
      <c r="I23" s="176" t="s">
        <v>36</v>
      </c>
      <c r="J23" s="181"/>
      <c r="K23" s="181"/>
      <c r="L23" s="181"/>
      <c r="M23" s="182"/>
    </row>
    <row r="24" spans="1:13" ht="60" customHeight="1" x14ac:dyDescent="0.3">
      <c r="A24" s="171" t="s">
        <v>22</v>
      </c>
      <c r="B24" s="172"/>
      <c r="C24" s="77"/>
      <c r="D24" s="173" t="s">
        <v>37</v>
      </c>
      <c r="E24" s="174"/>
      <c r="F24" s="175"/>
      <c r="G24" s="78" t="s">
        <v>19</v>
      </c>
      <c r="H24" s="79"/>
      <c r="I24" s="176" t="s">
        <v>38</v>
      </c>
      <c r="J24" s="181"/>
      <c r="K24" s="181"/>
      <c r="L24" s="181"/>
      <c r="M24" s="182"/>
    </row>
    <row r="25" spans="1:13" ht="60" customHeight="1" x14ac:dyDescent="0.3">
      <c r="A25" s="171" t="s">
        <v>22</v>
      </c>
      <c r="B25" s="172"/>
      <c r="C25" s="77"/>
      <c r="D25" s="173" t="s">
        <v>39</v>
      </c>
      <c r="E25" s="174"/>
      <c r="F25" s="175"/>
      <c r="G25" s="78" t="s">
        <v>19</v>
      </c>
      <c r="H25" s="79"/>
      <c r="I25" s="176" t="s">
        <v>40</v>
      </c>
      <c r="J25" s="181"/>
      <c r="K25" s="181"/>
      <c r="L25" s="181"/>
      <c r="M25" s="182"/>
    </row>
    <row r="26" spans="1:13" ht="60" customHeight="1" x14ac:dyDescent="0.3">
      <c r="A26" s="171" t="s">
        <v>22</v>
      </c>
      <c r="B26" s="172"/>
      <c r="C26" s="77"/>
      <c r="D26" s="173" t="s">
        <v>41</v>
      </c>
      <c r="E26" s="174"/>
      <c r="F26" s="175"/>
      <c r="G26" s="78" t="s">
        <v>19</v>
      </c>
      <c r="H26" s="79"/>
      <c r="I26" s="176" t="s">
        <v>42</v>
      </c>
      <c r="J26" s="181"/>
      <c r="K26" s="181"/>
      <c r="L26" s="181"/>
      <c r="M26" s="182"/>
    </row>
    <row r="27" spans="1:13" ht="60" customHeight="1" x14ac:dyDescent="0.3">
      <c r="A27" s="171" t="s">
        <v>22</v>
      </c>
      <c r="B27" s="172"/>
      <c r="C27" s="77"/>
      <c r="D27" s="176" t="s">
        <v>43</v>
      </c>
      <c r="E27" s="181"/>
      <c r="F27" s="182"/>
      <c r="G27" s="78" t="s">
        <v>19</v>
      </c>
      <c r="H27" s="79"/>
      <c r="I27" s="176" t="s">
        <v>44</v>
      </c>
      <c r="J27" s="181"/>
      <c r="K27" s="181"/>
      <c r="L27" s="181"/>
      <c r="M27" s="182"/>
    </row>
    <row r="28" spans="1:13" ht="60" customHeight="1" x14ac:dyDescent="0.3">
      <c r="A28" s="171" t="s">
        <v>22</v>
      </c>
      <c r="B28" s="172"/>
      <c r="C28" s="77"/>
      <c r="D28" s="176" t="s">
        <v>45</v>
      </c>
      <c r="E28" s="181"/>
      <c r="F28" s="182"/>
      <c r="G28" s="78" t="s">
        <v>19</v>
      </c>
      <c r="H28" s="79"/>
      <c r="I28" s="176" t="s">
        <v>46</v>
      </c>
      <c r="J28" s="181"/>
      <c r="K28" s="181"/>
      <c r="L28" s="181"/>
      <c r="M28" s="182"/>
    </row>
    <row r="29" spans="1:13" ht="60" customHeight="1" x14ac:dyDescent="0.3">
      <c r="A29" s="171" t="s">
        <v>22</v>
      </c>
      <c r="B29" s="172"/>
      <c r="C29" s="77"/>
      <c r="D29" s="176" t="s">
        <v>47</v>
      </c>
      <c r="E29" s="181"/>
      <c r="F29" s="182"/>
      <c r="G29" s="78" t="s">
        <v>19</v>
      </c>
      <c r="H29" s="79"/>
      <c r="I29" s="176" t="s">
        <v>48</v>
      </c>
      <c r="J29" s="181"/>
      <c r="K29" s="181"/>
      <c r="L29" s="181"/>
      <c r="M29" s="182"/>
    </row>
    <row r="30" spans="1:13" ht="60" customHeight="1" x14ac:dyDescent="0.3">
      <c r="A30" s="171" t="s">
        <v>22</v>
      </c>
      <c r="B30" s="172"/>
      <c r="C30" s="77"/>
      <c r="D30" s="176" t="s">
        <v>49</v>
      </c>
      <c r="E30" s="181"/>
      <c r="F30" s="182"/>
      <c r="G30" s="78" t="s">
        <v>19</v>
      </c>
      <c r="H30" s="79"/>
      <c r="I30" s="176" t="s">
        <v>50</v>
      </c>
      <c r="J30" s="181"/>
      <c r="K30" s="181"/>
      <c r="L30" s="181"/>
      <c r="M30" s="182"/>
    </row>
    <row r="31" spans="1:13" ht="60" customHeight="1" x14ac:dyDescent="0.3">
      <c r="A31" s="171" t="s">
        <v>17</v>
      </c>
      <c r="B31" s="172"/>
      <c r="C31" s="77"/>
      <c r="D31" s="176" t="s">
        <v>51</v>
      </c>
      <c r="E31" s="181"/>
      <c r="F31" s="182"/>
      <c r="G31" s="78" t="s">
        <v>19</v>
      </c>
      <c r="H31" s="79"/>
      <c r="I31" s="176" t="s">
        <v>52</v>
      </c>
      <c r="J31" s="181"/>
      <c r="K31" s="181"/>
      <c r="L31" s="181"/>
      <c r="M31" s="182"/>
    </row>
    <row r="32" spans="1:13" ht="60" customHeight="1" x14ac:dyDescent="0.3">
      <c r="A32" s="171" t="s">
        <v>22</v>
      </c>
      <c r="B32" s="172"/>
      <c r="C32" s="77"/>
      <c r="D32" s="176" t="s">
        <v>53</v>
      </c>
      <c r="E32" s="181"/>
      <c r="F32" s="182"/>
      <c r="G32" s="78" t="s">
        <v>19</v>
      </c>
      <c r="H32" s="79"/>
      <c r="I32" s="176" t="s">
        <v>54</v>
      </c>
      <c r="J32" s="181"/>
      <c r="K32" s="181"/>
      <c r="L32" s="181"/>
      <c r="M32" s="182"/>
    </row>
    <row r="33" spans="1:13" ht="60" customHeight="1" x14ac:dyDescent="0.3">
      <c r="A33" s="171" t="s">
        <v>22</v>
      </c>
      <c r="B33" s="172"/>
      <c r="C33" s="77"/>
      <c r="D33" s="176" t="s">
        <v>55</v>
      </c>
      <c r="E33" s="181"/>
      <c r="F33" s="182"/>
      <c r="G33" s="78" t="s">
        <v>19</v>
      </c>
      <c r="H33" s="79"/>
      <c r="I33" s="176" t="s">
        <v>56</v>
      </c>
      <c r="J33" s="181"/>
      <c r="K33" s="181"/>
      <c r="L33" s="181"/>
      <c r="M33" s="182"/>
    </row>
    <row r="34" spans="1:13" ht="24.9" customHeight="1" x14ac:dyDescent="0.3">
      <c r="A34" s="183"/>
      <c r="B34" s="184"/>
      <c r="C34" s="74"/>
      <c r="D34" s="183"/>
      <c r="E34" s="185"/>
      <c r="F34" s="184"/>
      <c r="G34" s="75"/>
      <c r="H34" s="76"/>
      <c r="I34" s="183"/>
      <c r="J34" s="185"/>
      <c r="K34" s="185"/>
      <c r="L34" s="185"/>
      <c r="M34" s="184"/>
    </row>
    <row r="35" spans="1:13" ht="24.9" customHeight="1" x14ac:dyDescent="0.3">
      <c r="A35" s="183"/>
      <c r="B35" s="184"/>
      <c r="C35" s="74"/>
      <c r="D35" s="183"/>
      <c r="E35" s="185"/>
      <c r="F35" s="184"/>
      <c r="G35" s="75"/>
      <c r="H35" s="76"/>
      <c r="I35" s="183"/>
      <c r="J35" s="185"/>
      <c r="K35" s="185"/>
      <c r="L35" s="185"/>
      <c r="M35" s="184"/>
    </row>
    <row r="36" spans="1:13" ht="24.9" customHeight="1" x14ac:dyDescent="0.3">
      <c r="A36" s="183"/>
      <c r="B36" s="184"/>
      <c r="D36" s="183"/>
      <c r="E36" s="185"/>
      <c r="F36" s="184"/>
      <c r="G36" s="75"/>
      <c r="I36" s="183"/>
      <c r="J36" s="185"/>
      <c r="K36" s="185"/>
      <c r="L36" s="185"/>
      <c r="M36" s="184"/>
    </row>
    <row r="37" spans="1:13" ht="24.9" customHeight="1" x14ac:dyDescent="0.3">
      <c r="A37" s="183"/>
      <c r="B37" s="184"/>
      <c r="D37" s="183"/>
      <c r="E37" s="185"/>
      <c r="F37" s="184"/>
      <c r="G37" s="75"/>
      <c r="I37" s="183"/>
      <c r="J37" s="185"/>
      <c r="K37" s="185"/>
      <c r="L37" s="185"/>
      <c r="M37" s="184"/>
    </row>
    <row r="38" spans="1:13" ht="24.9" customHeight="1" x14ac:dyDescent="0.3">
      <c r="A38" s="183"/>
      <c r="B38" s="184"/>
      <c r="D38" s="183"/>
      <c r="E38" s="185"/>
      <c r="F38" s="184"/>
      <c r="G38" s="75"/>
      <c r="I38" s="183"/>
      <c r="J38" s="185"/>
      <c r="K38" s="185"/>
      <c r="L38" s="185"/>
      <c r="M38" s="184"/>
    </row>
    <row r="39" spans="1:13" ht="24.9" customHeight="1" x14ac:dyDescent="0.3">
      <c r="A39" s="183"/>
      <c r="B39" s="184"/>
      <c r="D39" s="183"/>
      <c r="E39" s="185"/>
      <c r="F39" s="184"/>
      <c r="G39" s="75"/>
      <c r="I39" s="183"/>
      <c r="J39" s="185"/>
      <c r="K39" s="185"/>
      <c r="L39" s="185"/>
      <c r="M39" s="184"/>
    </row>
    <row r="40" spans="1:13" ht="24.9" customHeight="1" x14ac:dyDescent="0.3">
      <c r="A40" s="183"/>
      <c r="B40" s="184"/>
      <c r="D40" s="183"/>
      <c r="E40" s="185"/>
      <c r="F40" s="184"/>
      <c r="G40" s="75"/>
      <c r="I40" s="183"/>
      <c r="J40" s="185"/>
      <c r="K40" s="185"/>
      <c r="L40" s="185"/>
      <c r="M40" s="184"/>
    </row>
    <row r="41" spans="1:13" ht="24.9" customHeight="1" x14ac:dyDescent="0.3">
      <c r="A41" s="183"/>
      <c r="B41" s="184"/>
      <c r="D41" s="183"/>
      <c r="E41" s="185"/>
      <c r="F41" s="184"/>
      <c r="G41" s="75"/>
      <c r="I41" s="183"/>
      <c r="J41" s="185"/>
      <c r="K41" s="185"/>
      <c r="L41" s="185"/>
      <c r="M41" s="184"/>
    </row>
    <row r="42" spans="1:13" ht="24.9" customHeight="1" x14ac:dyDescent="0.3">
      <c r="A42" s="183"/>
      <c r="B42" s="184"/>
      <c r="D42" s="183"/>
      <c r="E42" s="185"/>
      <c r="F42" s="184"/>
      <c r="G42" s="75"/>
      <c r="I42" s="183"/>
      <c r="J42" s="185"/>
      <c r="K42" s="185"/>
      <c r="L42" s="185"/>
      <c r="M42" s="184"/>
    </row>
    <row r="43" spans="1:13" ht="24.9" customHeight="1" x14ac:dyDescent="0.3">
      <c r="A43" s="183"/>
      <c r="B43" s="184"/>
      <c r="D43" s="183"/>
      <c r="E43" s="185"/>
      <c r="F43" s="184"/>
      <c r="G43" s="75"/>
      <c r="I43" s="183"/>
      <c r="J43" s="185"/>
      <c r="K43" s="185"/>
      <c r="L43" s="185"/>
      <c r="M43" s="184"/>
    </row>
    <row r="44" spans="1:13" ht="24.9" customHeight="1" x14ac:dyDescent="0.3">
      <c r="A44" s="183"/>
      <c r="B44" s="184"/>
      <c r="D44" s="183"/>
      <c r="E44" s="185"/>
      <c r="F44" s="184"/>
      <c r="G44" s="75"/>
      <c r="I44" s="183"/>
      <c r="J44" s="185"/>
      <c r="K44" s="185"/>
      <c r="L44" s="185"/>
      <c r="M44" s="184"/>
    </row>
    <row r="45" spans="1:13" ht="24.9" customHeight="1" x14ac:dyDescent="0.3"/>
  </sheetData>
  <mergeCells count="104">
    <mergeCell ref="A43:B43"/>
    <mergeCell ref="D43:F43"/>
    <mergeCell ref="I43:M43"/>
    <mergeCell ref="A44:B44"/>
    <mergeCell ref="D44:F44"/>
    <mergeCell ref="I44:M44"/>
    <mergeCell ref="A41:B41"/>
    <mergeCell ref="D41:F41"/>
    <mergeCell ref="I41:M41"/>
    <mergeCell ref="A42:B42"/>
    <mergeCell ref="D42:F42"/>
    <mergeCell ref="I42:M42"/>
    <mergeCell ref="A39:B39"/>
    <mergeCell ref="D39:F39"/>
    <mergeCell ref="I39:M39"/>
    <mergeCell ref="A40:B40"/>
    <mergeCell ref="D40:F40"/>
    <mergeCell ref="I40:M40"/>
    <mergeCell ref="A37:B37"/>
    <mergeCell ref="D37:F37"/>
    <mergeCell ref="I37:M37"/>
    <mergeCell ref="A38:B38"/>
    <mergeCell ref="D38:F38"/>
    <mergeCell ref="I38:M38"/>
    <mergeCell ref="A35:B35"/>
    <mergeCell ref="D35:F35"/>
    <mergeCell ref="I35:M35"/>
    <mergeCell ref="A36:B36"/>
    <mergeCell ref="D36:F36"/>
    <mergeCell ref="I36:M36"/>
    <mergeCell ref="A33:B33"/>
    <mergeCell ref="D33:F33"/>
    <mergeCell ref="I33:M33"/>
    <mergeCell ref="A34:B34"/>
    <mergeCell ref="D34:F34"/>
    <mergeCell ref="I34:M34"/>
    <mergeCell ref="A31:B31"/>
    <mergeCell ref="D31:F31"/>
    <mergeCell ref="I31:M31"/>
    <mergeCell ref="A32:B32"/>
    <mergeCell ref="D32:F32"/>
    <mergeCell ref="I32:M32"/>
    <mergeCell ref="A29:B29"/>
    <mergeCell ref="D29:F29"/>
    <mergeCell ref="I29:M29"/>
    <mergeCell ref="A30:B30"/>
    <mergeCell ref="D30:F30"/>
    <mergeCell ref="I30:M30"/>
    <mergeCell ref="A27:B27"/>
    <mergeCell ref="D27:F27"/>
    <mergeCell ref="I27:M27"/>
    <mergeCell ref="A28:B28"/>
    <mergeCell ref="D28:F28"/>
    <mergeCell ref="I28:M28"/>
    <mergeCell ref="A25:B25"/>
    <mergeCell ref="D25:F25"/>
    <mergeCell ref="I25:M25"/>
    <mergeCell ref="A26:B26"/>
    <mergeCell ref="D26:F26"/>
    <mergeCell ref="I26:M26"/>
    <mergeCell ref="A23:B23"/>
    <mergeCell ref="D23:F23"/>
    <mergeCell ref="I23:M23"/>
    <mergeCell ref="A24:B24"/>
    <mergeCell ref="D24:F24"/>
    <mergeCell ref="I24:M24"/>
    <mergeCell ref="A21:B21"/>
    <mergeCell ref="D21:F21"/>
    <mergeCell ref="I21:M21"/>
    <mergeCell ref="A22:B22"/>
    <mergeCell ref="D22:F22"/>
    <mergeCell ref="I22:M22"/>
    <mergeCell ref="A19:B19"/>
    <mergeCell ref="D19:F19"/>
    <mergeCell ref="I19:M19"/>
    <mergeCell ref="A20:B20"/>
    <mergeCell ref="D20:F20"/>
    <mergeCell ref="I20:M20"/>
    <mergeCell ref="A17:B17"/>
    <mergeCell ref="D17:F17"/>
    <mergeCell ref="I17:M17"/>
    <mergeCell ref="A18:B18"/>
    <mergeCell ref="D18:F18"/>
    <mergeCell ref="I18:M18"/>
    <mergeCell ref="A16:B16"/>
    <mergeCell ref="D16:F16"/>
    <mergeCell ref="I16:M16"/>
    <mergeCell ref="A6:M6"/>
    <mergeCell ref="A9:B9"/>
    <mergeCell ref="D9:M9"/>
    <mergeCell ref="A10:D10"/>
    <mergeCell ref="E10:M10"/>
    <mergeCell ref="A11:E11"/>
    <mergeCell ref="F11:M11"/>
    <mergeCell ref="A1:A4"/>
    <mergeCell ref="B1:K4"/>
    <mergeCell ref="L1:M1"/>
    <mergeCell ref="L2:M2"/>
    <mergeCell ref="L3:M3"/>
    <mergeCell ref="L4:M4"/>
    <mergeCell ref="A14:B15"/>
    <mergeCell ref="D14:F15"/>
    <mergeCell ref="G14:M14"/>
    <mergeCell ref="I15:M15"/>
  </mergeCells>
  <dataValidations count="3">
    <dataValidation type="list" allowBlank="1" showInputMessage="1" showErrorMessage="1" sqref="G34:G35 G16:G27" xr:uid="{00000000-0002-0000-0000-000000000000}">
      <formula1>$H$16:$H$17</formula1>
    </dataValidation>
    <dataValidation type="list" allowBlank="1" showInputMessage="1" showErrorMessage="1" sqref="A34:B44" xr:uid="{00000000-0002-0000-0000-000001000000}">
      <formula1>$C$16:$C$18</formula1>
    </dataValidation>
    <dataValidation type="list" allowBlank="1" showInputMessage="1" showErrorMessage="1" sqref="A16:B33" xr:uid="{00000000-0002-0000-0000-000002000000}">
      <formula1>$C$16:$C$17</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000-000003000000}">
          <x14:formula1>
            <xm:f>'Opciones Tratamiento'!$B$23:$B$35</xm:f>
          </x14:formula1>
          <xm:sqref>D9:M9</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tabColor rgb="FF002060"/>
  </sheetPr>
  <dimension ref="A1:BI135"/>
  <sheetViews>
    <sheetView showGridLines="0" tabSelected="1" topLeftCell="AL68" zoomScale="70" zoomScaleNormal="70" zoomScalePageLayoutView="84" workbookViewId="0">
      <selection activeCell="AN74" sqref="AN74:AN80"/>
    </sheetView>
  </sheetViews>
  <sheetFormatPr baseColWidth="10" defaultColWidth="10.88671875" defaultRowHeight="13.8" x14ac:dyDescent="0.25"/>
  <cols>
    <col min="1" max="1" width="4" style="94" bestFit="1" customWidth="1"/>
    <col min="2" max="2" width="24.44140625" style="142" customWidth="1"/>
    <col min="3" max="3" width="29.44140625" style="94" customWidth="1"/>
    <col min="4" max="4" width="31.44140625" style="94" customWidth="1"/>
    <col min="5" max="5" width="32.44140625" style="94" customWidth="1"/>
    <col min="6" max="6" width="30.88671875" style="94" customWidth="1"/>
    <col min="7" max="7" width="47.44140625" style="90" customWidth="1"/>
    <col min="8" max="8" width="78" style="90" customWidth="1"/>
    <col min="9" max="9" width="20.44140625" style="143" customWidth="1"/>
    <col min="10" max="10" width="10.44140625" style="90" customWidth="1"/>
    <col min="11" max="11" width="9.109375" style="90" customWidth="1"/>
    <col min="12" max="12" width="10.44140625" style="90" customWidth="1"/>
    <col min="13" max="13" width="9.44140625" style="90" customWidth="1"/>
    <col min="14" max="14" width="10.44140625" style="90" customWidth="1"/>
    <col min="15" max="15" width="5.88671875" style="90" customWidth="1"/>
    <col min="16" max="16" width="92.5546875" style="90" customWidth="1"/>
    <col min="17" max="17" width="15.109375" style="90" bestFit="1" customWidth="1"/>
    <col min="18" max="18" width="6.88671875" style="90" customWidth="1"/>
    <col min="19" max="19" width="5" style="90" customWidth="1"/>
    <col min="20" max="20" width="5.44140625" style="90" customWidth="1"/>
    <col min="21" max="21" width="7.109375" style="90" customWidth="1"/>
    <col min="22" max="22" width="6.44140625" style="90" customWidth="1"/>
    <col min="23" max="23" width="7.44140625" style="90" customWidth="1"/>
    <col min="24" max="24" width="48.44140625" style="90" customWidth="1"/>
    <col min="25" max="25" width="11.44140625" style="90" customWidth="1"/>
    <col min="26" max="26" width="8.44140625" style="90" customWidth="1"/>
    <col min="27" max="27" width="10.44140625" style="90" customWidth="1"/>
    <col min="28" max="28" width="9.44140625" style="90" customWidth="1"/>
    <col min="29" max="29" width="9.109375" style="90" customWidth="1"/>
    <col min="30" max="33" width="10.44140625" style="90" customWidth="1"/>
    <col min="34" max="34" width="11.44140625" style="90" customWidth="1"/>
    <col min="35" max="35" width="12.44140625" style="90" customWidth="1"/>
    <col min="36" max="36" width="60.6640625" style="90" customWidth="1"/>
    <col min="37" max="37" width="0.44140625" style="117" customWidth="1"/>
    <col min="38" max="38" width="148.109375" style="150" customWidth="1"/>
    <col min="39" max="39" width="65.6640625" style="90" customWidth="1"/>
    <col min="40" max="40" width="74.5546875" style="90" customWidth="1"/>
    <col min="41" max="41" width="129.88671875" style="90" customWidth="1"/>
    <col min="42" max="42" width="137.44140625" style="90" customWidth="1"/>
    <col min="43" max="43" width="109.109375" style="90" customWidth="1"/>
    <col min="44" max="44" width="148.5546875" style="90" customWidth="1"/>
    <col min="45" max="45" width="109.109375" style="90" customWidth="1"/>
    <col min="46" max="16384" width="10.88671875" style="90"/>
  </cols>
  <sheetData>
    <row r="1" spans="1:52" ht="16.5" customHeight="1" x14ac:dyDescent="0.25">
      <c r="A1" s="277"/>
      <c r="B1" s="277"/>
      <c r="C1" s="277"/>
      <c r="D1" s="278" t="s">
        <v>0</v>
      </c>
      <c r="E1" s="279"/>
      <c r="F1" s="279"/>
      <c r="G1" s="279"/>
      <c r="H1" s="279"/>
      <c r="I1" s="279"/>
      <c r="J1" s="279"/>
      <c r="K1" s="279"/>
      <c r="L1" s="279"/>
      <c r="M1" s="279"/>
      <c r="N1" s="279"/>
      <c r="O1" s="279"/>
      <c r="P1" s="279"/>
      <c r="Q1" s="279"/>
      <c r="R1" s="279"/>
      <c r="S1" s="279"/>
      <c r="T1" s="279"/>
      <c r="U1" s="279"/>
      <c r="V1" s="279"/>
      <c r="W1" s="279"/>
      <c r="X1" s="279"/>
      <c r="Y1" s="279"/>
      <c r="Z1" s="279"/>
      <c r="AA1" s="279"/>
      <c r="AB1" s="279"/>
      <c r="AC1" s="279"/>
      <c r="AD1" s="279"/>
      <c r="AE1" s="279"/>
      <c r="AF1" s="280"/>
      <c r="AG1" s="265" t="s">
        <v>57</v>
      </c>
      <c r="AH1" s="266"/>
      <c r="AI1" s="267"/>
      <c r="AJ1" s="88"/>
      <c r="AK1" s="89"/>
      <c r="AL1" s="149"/>
      <c r="AM1" s="88"/>
      <c r="AN1" s="88"/>
      <c r="AO1" s="88"/>
      <c r="AP1" s="88"/>
      <c r="AQ1" s="88"/>
      <c r="AR1" s="88"/>
      <c r="AS1" s="88"/>
      <c r="AT1" s="88"/>
      <c r="AU1" s="88"/>
      <c r="AV1" s="88"/>
      <c r="AW1" s="88"/>
      <c r="AX1" s="88"/>
      <c r="AY1" s="88"/>
      <c r="AZ1" s="88"/>
    </row>
    <row r="2" spans="1:52" ht="16.5" customHeight="1" x14ac:dyDescent="0.25">
      <c r="A2" s="277"/>
      <c r="B2" s="277"/>
      <c r="C2" s="277"/>
      <c r="D2" s="281"/>
      <c r="E2" s="282"/>
      <c r="F2" s="282"/>
      <c r="G2" s="282"/>
      <c r="H2" s="282"/>
      <c r="I2" s="282"/>
      <c r="J2" s="282"/>
      <c r="K2" s="282"/>
      <c r="L2" s="282"/>
      <c r="M2" s="282"/>
      <c r="N2" s="282"/>
      <c r="O2" s="282"/>
      <c r="P2" s="282"/>
      <c r="Q2" s="282"/>
      <c r="R2" s="282"/>
      <c r="S2" s="282"/>
      <c r="T2" s="282"/>
      <c r="U2" s="282"/>
      <c r="V2" s="282"/>
      <c r="W2" s="282"/>
      <c r="X2" s="282"/>
      <c r="Y2" s="282"/>
      <c r="Z2" s="282"/>
      <c r="AA2" s="282"/>
      <c r="AB2" s="282"/>
      <c r="AC2" s="282"/>
      <c r="AD2" s="282"/>
      <c r="AE2" s="282"/>
      <c r="AF2" s="283"/>
      <c r="AG2" s="265" t="s">
        <v>58</v>
      </c>
      <c r="AH2" s="266"/>
      <c r="AI2" s="267"/>
      <c r="AJ2" s="88"/>
      <c r="AK2" s="89"/>
      <c r="AL2" s="149"/>
      <c r="AM2" s="88"/>
      <c r="AN2" s="88"/>
      <c r="AO2" s="88"/>
      <c r="AP2" s="88"/>
      <c r="AQ2" s="88"/>
      <c r="AR2" s="88"/>
      <c r="AS2" s="88"/>
      <c r="AT2" s="88"/>
      <c r="AU2" s="88"/>
      <c r="AV2" s="88"/>
      <c r="AW2" s="88"/>
      <c r="AX2" s="88"/>
      <c r="AY2" s="88"/>
      <c r="AZ2" s="88"/>
    </row>
    <row r="3" spans="1:52" ht="16.5" customHeight="1" x14ac:dyDescent="0.25">
      <c r="A3" s="277"/>
      <c r="B3" s="277"/>
      <c r="C3" s="277"/>
      <c r="D3" s="281"/>
      <c r="E3" s="282"/>
      <c r="F3" s="282"/>
      <c r="G3" s="282"/>
      <c r="H3" s="282"/>
      <c r="I3" s="282"/>
      <c r="J3" s="282"/>
      <c r="K3" s="282"/>
      <c r="L3" s="282"/>
      <c r="M3" s="282"/>
      <c r="N3" s="282"/>
      <c r="O3" s="282"/>
      <c r="P3" s="282"/>
      <c r="Q3" s="282"/>
      <c r="R3" s="282"/>
      <c r="S3" s="282"/>
      <c r="T3" s="282"/>
      <c r="U3" s="282"/>
      <c r="V3" s="282"/>
      <c r="W3" s="282"/>
      <c r="X3" s="282"/>
      <c r="Y3" s="282"/>
      <c r="Z3" s="282"/>
      <c r="AA3" s="282"/>
      <c r="AB3" s="282"/>
      <c r="AC3" s="282"/>
      <c r="AD3" s="282"/>
      <c r="AE3" s="282"/>
      <c r="AF3" s="283"/>
      <c r="AG3" s="265" t="s">
        <v>59</v>
      </c>
      <c r="AH3" s="266"/>
      <c r="AI3" s="267"/>
      <c r="AJ3" s="88"/>
      <c r="AK3" s="89"/>
      <c r="AL3" s="149"/>
      <c r="AM3" s="88"/>
      <c r="AN3" s="88"/>
      <c r="AO3" s="88"/>
      <c r="AP3" s="88"/>
      <c r="AQ3" s="88"/>
      <c r="AR3" s="88"/>
      <c r="AS3" s="88"/>
      <c r="AT3" s="88"/>
      <c r="AU3" s="88"/>
      <c r="AV3" s="88"/>
      <c r="AW3" s="88"/>
      <c r="AX3" s="88"/>
      <c r="AY3" s="88"/>
      <c r="AZ3" s="88"/>
    </row>
    <row r="4" spans="1:52" ht="16.5" customHeight="1" x14ac:dyDescent="0.25">
      <c r="A4" s="277"/>
      <c r="B4" s="277"/>
      <c r="C4" s="277"/>
      <c r="D4" s="284"/>
      <c r="E4" s="285"/>
      <c r="F4" s="285"/>
      <c r="G4" s="285"/>
      <c r="H4" s="285"/>
      <c r="I4" s="285"/>
      <c r="J4" s="285"/>
      <c r="K4" s="285"/>
      <c r="L4" s="285"/>
      <c r="M4" s="285"/>
      <c r="N4" s="285"/>
      <c r="O4" s="285"/>
      <c r="P4" s="285"/>
      <c r="Q4" s="285"/>
      <c r="R4" s="285"/>
      <c r="S4" s="285"/>
      <c r="T4" s="285"/>
      <c r="U4" s="285"/>
      <c r="V4" s="285"/>
      <c r="W4" s="285"/>
      <c r="X4" s="285"/>
      <c r="Y4" s="285"/>
      <c r="Z4" s="285"/>
      <c r="AA4" s="285"/>
      <c r="AB4" s="285"/>
      <c r="AC4" s="285"/>
      <c r="AD4" s="285"/>
      <c r="AE4" s="285"/>
      <c r="AF4" s="286"/>
      <c r="AG4" s="265" t="s">
        <v>60</v>
      </c>
      <c r="AH4" s="266"/>
      <c r="AI4" s="267"/>
      <c r="AJ4" s="88"/>
      <c r="AK4" s="89"/>
      <c r="AL4" s="149"/>
      <c r="AM4" s="88"/>
      <c r="AN4" s="88"/>
      <c r="AO4" s="88"/>
      <c r="AP4" s="88"/>
      <c r="AQ4" s="88"/>
      <c r="AR4" s="88"/>
      <c r="AS4" s="88"/>
      <c r="AT4" s="88"/>
      <c r="AU4" s="88"/>
      <c r="AV4" s="88"/>
      <c r="AW4" s="88"/>
      <c r="AX4" s="88"/>
      <c r="AY4" s="88"/>
      <c r="AZ4" s="88"/>
    </row>
    <row r="5" spans="1:52" x14ac:dyDescent="0.25">
      <c r="A5" s="91"/>
      <c r="B5" s="92"/>
      <c r="C5" s="91"/>
      <c r="D5" s="93"/>
      <c r="E5" s="91"/>
      <c r="G5" s="88"/>
      <c r="H5" s="88"/>
      <c r="I5" s="95"/>
      <c r="J5" s="88"/>
      <c r="K5" s="88"/>
      <c r="L5" s="88"/>
      <c r="M5" s="88"/>
      <c r="N5" s="88"/>
      <c r="O5" s="88"/>
      <c r="P5" s="88"/>
      <c r="Q5" s="88"/>
      <c r="R5" s="88"/>
      <c r="S5" s="88"/>
      <c r="T5" s="88"/>
      <c r="U5" s="88"/>
      <c r="V5" s="88"/>
      <c r="W5" s="88"/>
      <c r="X5" s="88"/>
      <c r="Y5" s="88"/>
      <c r="Z5" s="88"/>
      <c r="AA5" s="88"/>
      <c r="AB5" s="88"/>
      <c r="AC5" s="88"/>
      <c r="AD5" s="88"/>
      <c r="AE5" s="88"/>
      <c r="AF5" s="88"/>
      <c r="AG5" s="88"/>
      <c r="AH5" s="88"/>
      <c r="AI5" s="88"/>
      <c r="AJ5" s="88"/>
      <c r="AK5" s="89"/>
      <c r="AL5" s="149"/>
      <c r="AM5" s="88"/>
      <c r="AN5" s="88"/>
      <c r="AO5" s="88"/>
      <c r="AP5" s="88"/>
      <c r="AQ5" s="88"/>
      <c r="AR5" s="88"/>
      <c r="AS5" s="88"/>
      <c r="AT5" s="88"/>
      <c r="AU5" s="88"/>
      <c r="AV5" s="88"/>
      <c r="AW5" s="88"/>
      <c r="AX5" s="88"/>
      <c r="AY5" s="88"/>
      <c r="AZ5" s="88"/>
    </row>
    <row r="6" spans="1:52" ht="23.25" customHeight="1" x14ac:dyDescent="0.25">
      <c r="A6" s="302" t="s">
        <v>61</v>
      </c>
      <c r="B6" s="302"/>
      <c r="C6" s="303"/>
      <c r="D6" s="268" t="s">
        <v>7</v>
      </c>
      <c r="E6" s="269"/>
      <c r="F6" s="311" t="s">
        <v>8</v>
      </c>
      <c r="G6" s="311"/>
      <c r="H6" s="309" t="s">
        <v>62</v>
      </c>
      <c r="I6" s="310"/>
      <c r="J6" s="96"/>
      <c r="K6" s="96"/>
      <c r="L6" s="96"/>
      <c r="M6" s="96"/>
      <c r="N6" s="96"/>
      <c r="O6" s="96"/>
      <c r="P6" s="96"/>
      <c r="Q6" s="96"/>
      <c r="R6" s="88"/>
      <c r="S6" s="88"/>
      <c r="T6" s="88"/>
      <c r="U6" s="88"/>
      <c r="V6" s="88"/>
      <c r="W6" s="88"/>
      <c r="X6" s="88"/>
      <c r="Y6" s="88"/>
      <c r="Z6" s="88"/>
      <c r="AA6" s="88"/>
      <c r="AB6" s="88"/>
      <c r="AC6" s="88"/>
      <c r="AD6" s="88"/>
      <c r="AE6" s="88"/>
      <c r="AF6" s="88"/>
      <c r="AG6" s="88"/>
      <c r="AH6" s="88"/>
      <c r="AI6" s="88"/>
      <c r="AJ6" s="88"/>
      <c r="AK6" s="89"/>
      <c r="AL6" s="149"/>
      <c r="AM6" s="88"/>
      <c r="AN6" s="88"/>
      <c r="AO6" s="88"/>
      <c r="AP6" s="88"/>
      <c r="AQ6" s="88"/>
      <c r="AR6" s="88"/>
      <c r="AS6" s="88"/>
      <c r="AT6" s="88"/>
      <c r="AU6" s="88"/>
      <c r="AV6" s="88"/>
      <c r="AW6" s="88"/>
      <c r="AX6" s="88"/>
      <c r="AY6" s="88"/>
      <c r="AZ6" s="88"/>
    </row>
    <row r="7" spans="1:52" ht="25.5" customHeight="1" x14ac:dyDescent="0.25">
      <c r="A7" s="304"/>
      <c r="B7" s="304"/>
      <c r="C7" s="305"/>
      <c r="D7" s="270"/>
      <c r="E7" s="271"/>
      <c r="F7" s="312" t="s">
        <v>10</v>
      </c>
      <c r="G7" s="312"/>
      <c r="H7" s="309" t="s">
        <v>11</v>
      </c>
      <c r="I7" s="310"/>
      <c r="J7" s="96"/>
      <c r="K7" s="96"/>
      <c r="L7" s="96"/>
      <c r="M7" s="96"/>
      <c r="N7" s="96"/>
      <c r="O7" s="96"/>
      <c r="P7" s="96"/>
      <c r="Q7" s="96"/>
      <c r="R7" s="88"/>
      <c r="S7" s="88"/>
      <c r="T7" s="88"/>
      <c r="U7" s="88"/>
      <c r="V7" s="88"/>
      <c r="W7" s="88"/>
      <c r="X7" s="88"/>
      <c r="Y7" s="88"/>
      <c r="Z7" s="88"/>
      <c r="AA7" s="88"/>
      <c r="AB7" s="88"/>
      <c r="AC7" s="88"/>
      <c r="AD7" s="88"/>
      <c r="AE7" s="88"/>
      <c r="AF7" s="88"/>
      <c r="AG7" s="88"/>
      <c r="AH7" s="88"/>
      <c r="AI7" s="88"/>
      <c r="AJ7" s="88"/>
      <c r="AK7" s="89"/>
      <c r="AL7" s="149"/>
      <c r="AM7" s="88"/>
      <c r="AN7" s="88"/>
      <c r="AO7" s="88"/>
      <c r="AP7" s="88"/>
      <c r="AQ7" s="88"/>
      <c r="AR7" s="88"/>
      <c r="AS7" s="88"/>
      <c r="AT7" s="88"/>
      <c r="AU7" s="88"/>
      <c r="AV7" s="88"/>
      <c r="AW7" s="88"/>
      <c r="AX7" s="88"/>
      <c r="AY7" s="88"/>
      <c r="AZ7" s="88"/>
    </row>
    <row r="8" spans="1:52" ht="39.75" customHeight="1" x14ac:dyDescent="0.25">
      <c r="A8" s="306" t="s">
        <v>63</v>
      </c>
      <c r="B8" s="307"/>
      <c r="C8" s="308"/>
      <c r="D8" s="313" t="s">
        <v>64</v>
      </c>
      <c r="E8" s="313"/>
      <c r="F8" s="313"/>
      <c r="G8" s="313"/>
      <c r="H8" s="313"/>
      <c r="I8" s="313"/>
      <c r="J8" s="96"/>
      <c r="K8" s="96"/>
      <c r="L8" s="96"/>
      <c r="M8" s="96"/>
      <c r="N8" s="96"/>
      <c r="O8" s="96"/>
      <c r="P8" s="96"/>
      <c r="Q8" s="96"/>
      <c r="R8" s="88"/>
      <c r="S8" s="88"/>
      <c r="T8" s="88"/>
      <c r="U8" s="88"/>
      <c r="V8" s="88"/>
      <c r="W8" s="88"/>
      <c r="X8" s="88"/>
      <c r="Y8" s="88"/>
      <c r="Z8" s="88"/>
      <c r="AA8" s="88"/>
      <c r="AB8" s="88"/>
      <c r="AC8" s="88"/>
      <c r="AD8" s="88"/>
      <c r="AE8" s="88"/>
      <c r="AF8" s="88"/>
      <c r="AG8" s="88"/>
      <c r="AH8" s="88"/>
      <c r="AI8" s="88"/>
      <c r="AJ8" s="88"/>
      <c r="AK8" s="89"/>
      <c r="AL8" s="149"/>
      <c r="AM8" s="88"/>
      <c r="AN8" s="88"/>
      <c r="AO8" s="88"/>
      <c r="AP8" s="88"/>
      <c r="AQ8" s="88"/>
      <c r="AR8" s="88"/>
      <c r="AS8" s="88"/>
      <c r="AT8" s="88"/>
      <c r="AU8" s="88"/>
      <c r="AV8" s="88"/>
      <c r="AW8" s="88"/>
      <c r="AX8" s="88"/>
      <c r="AY8" s="88"/>
      <c r="AZ8" s="88"/>
    </row>
    <row r="9" spans="1:52" ht="22.65" customHeight="1" x14ac:dyDescent="0.25">
      <c r="A9" s="306" t="s">
        <v>65</v>
      </c>
      <c r="B9" s="307"/>
      <c r="C9" s="308"/>
      <c r="D9" s="313" t="s">
        <v>66</v>
      </c>
      <c r="E9" s="313"/>
      <c r="F9" s="313"/>
      <c r="G9" s="313"/>
      <c r="H9" s="313"/>
      <c r="I9" s="313"/>
      <c r="J9" s="96"/>
      <c r="K9" s="96"/>
      <c r="L9" s="96"/>
      <c r="M9" s="96"/>
      <c r="N9" s="96"/>
      <c r="O9" s="96"/>
      <c r="P9" s="96"/>
      <c r="Q9" s="96"/>
      <c r="R9" s="88"/>
      <c r="S9" s="88"/>
      <c r="T9" s="88"/>
      <c r="U9" s="88"/>
      <c r="V9" s="88"/>
      <c r="W9" s="88"/>
      <c r="X9" s="88"/>
      <c r="Y9" s="88"/>
      <c r="Z9" s="88"/>
      <c r="AA9" s="88"/>
      <c r="AB9" s="88"/>
      <c r="AC9" s="88"/>
      <c r="AD9" s="88"/>
      <c r="AE9" s="88"/>
      <c r="AF9" s="88"/>
      <c r="AG9" s="88"/>
      <c r="AH9" s="88"/>
      <c r="AI9" s="88"/>
      <c r="AJ9" s="88"/>
      <c r="AK9" s="89"/>
      <c r="AL9" s="149"/>
      <c r="AM9" s="88"/>
      <c r="AN9" s="88"/>
      <c r="AO9" s="88"/>
      <c r="AP9" s="88"/>
      <c r="AQ9" s="88"/>
      <c r="AR9" s="88"/>
      <c r="AS9" s="88"/>
      <c r="AT9" s="88"/>
      <c r="AU9" s="88"/>
      <c r="AV9" s="88"/>
      <c r="AW9" s="88"/>
      <c r="AX9" s="88"/>
      <c r="AY9" s="88"/>
      <c r="AZ9" s="88"/>
    </row>
    <row r="10" spans="1:52" ht="16.5" customHeight="1" x14ac:dyDescent="0.25">
      <c r="A10" s="90"/>
      <c r="B10" s="97"/>
      <c r="C10" s="90"/>
      <c r="D10" s="98"/>
      <c r="E10" s="98"/>
      <c r="F10" s="98"/>
      <c r="G10" s="98"/>
      <c r="H10" s="98"/>
      <c r="I10" s="98"/>
      <c r="J10" s="96"/>
      <c r="K10" s="96"/>
      <c r="L10" s="96"/>
      <c r="M10" s="96"/>
      <c r="N10" s="96"/>
      <c r="O10" s="88"/>
      <c r="P10" s="88"/>
      <c r="Q10" s="88"/>
      <c r="R10" s="88"/>
      <c r="S10" s="88"/>
      <c r="T10" s="88"/>
      <c r="U10" s="88"/>
      <c r="V10" s="88"/>
      <c r="W10" s="88"/>
      <c r="X10" s="88"/>
      <c r="Y10" s="88"/>
      <c r="Z10" s="88"/>
      <c r="AA10" s="88"/>
      <c r="AB10" s="88"/>
      <c r="AC10" s="88"/>
      <c r="AD10" s="88"/>
      <c r="AE10" s="88"/>
      <c r="AF10" s="88"/>
      <c r="AG10" s="88"/>
      <c r="AH10" s="88"/>
      <c r="AI10" s="88"/>
      <c r="AJ10" s="88"/>
      <c r="AK10" s="89"/>
      <c r="AL10" s="149"/>
      <c r="AM10" s="88"/>
      <c r="AN10" s="88"/>
      <c r="AO10" s="88"/>
      <c r="AP10" s="88"/>
      <c r="AQ10" s="88"/>
      <c r="AR10" s="88"/>
      <c r="AS10" s="88"/>
      <c r="AT10" s="88"/>
      <c r="AU10" s="88"/>
      <c r="AV10" s="88"/>
      <c r="AW10" s="88"/>
      <c r="AX10" s="88"/>
      <c r="AY10" s="88"/>
      <c r="AZ10" s="88"/>
    </row>
    <row r="11" spans="1:52" ht="21.75" customHeight="1" x14ac:dyDescent="0.25">
      <c r="A11" s="242" t="s">
        <v>67</v>
      </c>
      <c r="B11" s="287"/>
      <c r="C11" s="287"/>
      <c r="D11" s="287"/>
      <c r="E11" s="287"/>
      <c r="F11" s="287"/>
      <c r="G11" s="287"/>
      <c r="H11" s="287"/>
      <c r="I11" s="243"/>
      <c r="J11" s="288" t="s">
        <v>68</v>
      </c>
      <c r="K11" s="288"/>
      <c r="L11" s="288"/>
      <c r="M11" s="288"/>
      <c r="N11" s="288"/>
      <c r="O11" s="288"/>
      <c r="P11" s="288"/>
      <c r="Q11" s="288"/>
      <c r="R11" s="288"/>
      <c r="S11" s="288"/>
      <c r="T11" s="288"/>
      <c r="U11" s="288"/>
      <c r="V11" s="288"/>
      <c r="W11" s="288"/>
      <c r="X11" s="288"/>
      <c r="Y11" s="288"/>
      <c r="Z11" s="288"/>
      <c r="AA11" s="288"/>
      <c r="AB11" s="288"/>
      <c r="AC11" s="288"/>
      <c r="AD11" s="288"/>
      <c r="AE11" s="288"/>
      <c r="AF11" s="288"/>
      <c r="AG11" s="288"/>
      <c r="AH11" s="288"/>
      <c r="AI11" s="242" t="s">
        <v>69</v>
      </c>
      <c r="AJ11" s="243"/>
      <c r="AK11" s="238" t="s">
        <v>70</v>
      </c>
      <c r="AL11" s="203" t="s">
        <v>71</v>
      </c>
      <c r="AM11" s="203" t="s">
        <v>72</v>
      </c>
      <c r="AN11" s="203" t="s">
        <v>73</v>
      </c>
      <c r="AO11" s="203" t="s">
        <v>72</v>
      </c>
      <c r="AP11" s="203" t="s">
        <v>74</v>
      </c>
      <c r="AQ11" s="203" t="s">
        <v>75</v>
      </c>
      <c r="AR11" s="203" t="s">
        <v>76</v>
      </c>
      <c r="AS11" s="203" t="s">
        <v>77</v>
      </c>
      <c r="AT11" s="88"/>
      <c r="AU11" s="88"/>
      <c r="AV11" s="88"/>
      <c r="AW11" s="88"/>
      <c r="AX11" s="88"/>
      <c r="AY11" s="88"/>
      <c r="AZ11" s="88"/>
    </row>
    <row r="12" spans="1:52" ht="16.5" customHeight="1" x14ac:dyDescent="0.25">
      <c r="A12" s="314" t="s">
        <v>78</v>
      </c>
      <c r="B12" s="321" t="s">
        <v>79</v>
      </c>
      <c r="C12" s="315" t="s">
        <v>80</v>
      </c>
      <c r="D12" s="238" t="s">
        <v>81</v>
      </c>
      <c r="E12" s="238" t="s">
        <v>82</v>
      </c>
      <c r="F12" s="316" t="s">
        <v>83</v>
      </c>
      <c r="G12" s="238" t="s">
        <v>84</v>
      </c>
      <c r="H12" s="238" t="s">
        <v>85</v>
      </c>
      <c r="I12" s="238" t="s">
        <v>86</v>
      </c>
      <c r="J12" s="288" t="s">
        <v>87</v>
      </c>
      <c r="K12" s="288"/>
      <c r="L12" s="288"/>
      <c r="M12" s="288"/>
      <c r="N12" s="288"/>
      <c r="O12" s="290" t="s">
        <v>88</v>
      </c>
      <c r="P12" s="290"/>
      <c r="Q12" s="290"/>
      <c r="R12" s="290"/>
      <c r="S12" s="290"/>
      <c r="T12" s="290"/>
      <c r="U12" s="290"/>
      <c r="V12" s="290"/>
      <c r="W12" s="290"/>
      <c r="X12" s="290"/>
      <c r="Y12" s="99"/>
      <c r="Z12" s="99"/>
      <c r="AA12" s="99"/>
      <c r="AB12" s="99"/>
      <c r="AC12" s="99"/>
      <c r="AD12" s="289" t="s">
        <v>89</v>
      </c>
      <c r="AE12" s="289"/>
      <c r="AF12" s="289"/>
      <c r="AG12" s="289"/>
      <c r="AH12" s="289"/>
      <c r="AI12" s="272" t="s">
        <v>90</v>
      </c>
      <c r="AJ12" s="100" t="s">
        <v>91</v>
      </c>
      <c r="AK12" s="239"/>
      <c r="AL12" s="204"/>
      <c r="AM12" s="204"/>
      <c r="AN12" s="204"/>
      <c r="AO12" s="204"/>
      <c r="AP12" s="204"/>
      <c r="AQ12" s="204"/>
      <c r="AR12" s="204"/>
      <c r="AS12" s="204"/>
      <c r="AT12" s="88"/>
      <c r="AU12" s="88"/>
      <c r="AV12" s="88"/>
      <c r="AW12" s="88"/>
      <c r="AX12" s="88"/>
      <c r="AY12" s="88"/>
      <c r="AZ12" s="88"/>
    </row>
    <row r="13" spans="1:52" ht="16.5" customHeight="1" x14ac:dyDescent="0.25">
      <c r="A13" s="314"/>
      <c r="B13" s="321"/>
      <c r="C13" s="315"/>
      <c r="D13" s="239"/>
      <c r="E13" s="239"/>
      <c r="F13" s="317"/>
      <c r="G13" s="319"/>
      <c r="H13" s="239"/>
      <c r="I13" s="239"/>
      <c r="J13" s="275" t="s">
        <v>92</v>
      </c>
      <c r="K13" s="275" t="s">
        <v>93</v>
      </c>
      <c r="L13" s="275" t="s">
        <v>94</v>
      </c>
      <c r="M13" s="275" t="s">
        <v>93</v>
      </c>
      <c r="N13" s="275" t="s">
        <v>95</v>
      </c>
      <c r="O13" s="273" t="s">
        <v>96</v>
      </c>
      <c r="P13" s="238" t="s">
        <v>97</v>
      </c>
      <c r="Q13" s="238" t="s">
        <v>98</v>
      </c>
      <c r="R13" s="291" t="s">
        <v>99</v>
      </c>
      <c r="S13" s="292"/>
      <c r="T13" s="292"/>
      <c r="U13" s="292"/>
      <c r="V13" s="292"/>
      <c r="W13" s="292"/>
      <c r="X13" s="293"/>
      <c r="Y13" s="273" t="s">
        <v>100</v>
      </c>
      <c r="Z13" s="273" t="s">
        <v>101</v>
      </c>
      <c r="AA13" s="273" t="s">
        <v>93</v>
      </c>
      <c r="AB13" s="273" t="s">
        <v>102</v>
      </c>
      <c r="AC13" s="273" t="s">
        <v>93</v>
      </c>
      <c r="AD13" s="273" t="s">
        <v>103</v>
      </c>
      <c r="AE13" s="273" t="s">
        <v>93</v>
      </c>
      <c r="AF13" s="273" t="s">
        <v>104</v>
      </c>
      <c r="AG13" s="273" t="s">
        <v>93</v>
      </c>
      <c r="AH13" s="273" t="s">
        <v>105</v>
      </c>
      <c r="AI13" s="272"/>
      <c r="AJ13" s="244" t="s">
        <v>106</v>
      </c>
      <c r="AK13" s="239"/>
      <c r="AL13" s="204"/>
      <c r="AM13" s="204"/>
      <c r="AN13" s="204"/>
      <c r="AO13" s="204"/>
      <c r="AP13" s="204"/>
      <c r="AQ13" s="204"/>
      <c r="AR13" s="204"/>
      <c r="AS13" s="204"/>
      <c r="AT13" s="88"/>
      <c r="AU13" s="88"/>
      <c r="AV13" s="88"/>
      <c r="AW13" s="88"/>
      <c r="AX13" s="88"/>
      <c r="AY13" s="88"/>
      <c r="AZ13" s="88"/>
    </row>
    <row r="14" spans="1:52" s="104" customFormat="1" ht="42" customHeight="1" x14ac:dyDescent="0.3">
      <c r="A14" s="314"/>
      <c r="B14" s="321"/>
      <c r="C14" s="315"/>
      <c r="D14" s="240"/>
      <c r="E14" s="240"/>
      <c r="F14" s="318"/>
      <c r="G14" s="320"/>
      <c r="H14" s="240"/>
      <c r="I14" s="240"/>
      <c r="J14" s="276"/>
      <c r="K14" s="276"/>
      <c r="L14" s="276"/>
      <c r="M14" s="276"/>
      <c r="N14" s="276"/>
      <c r="O14" s="274"/>
      <c r="P14" s="240"/>
      <c r="Q14" s="240"/>
      <c r="R14" s="101" t="s">
        <v>107</v>
      </c>
      <c r="S14" s="101" t="s">
        <v>108</v>
      </c>
      <c r="T14" s="101" t="s">
        <v>109</v>
      </c>
      <c r="U14" s="101" t="s">
        <v>110</v>
      </c>
      <c r="V14" s="101" t="s">
        <v>111</v>
      </c>
      <c r="W14" s="101" t="s">
        <v>112</v>
      </c>
      <c r="X14" s="102" t="s">
        <v>113</v>
      </c>
      <c r="Y14" s="274"/>
      <c r="Z14" s="274"/>
      <c r="AA14" s="274"/>
      <c r="AB14" s="274"/>
      <c r="AC14" s="274"/>
      <c r="AD14" s="274"/>
      <c r="AE14" s="274"/>
      <c r="AF14" s="274"/>
      <c r="AG14" s="274"/>
      <c r="AH14" s="274"/>
      <c r="AI14" s="272"/>
      <c r="AJ14" s="245"/>
      <c r="AK14" s="240"/>
      <c r="AL14" s="205"/>
      <c r="AM14" s="205"/>
      <c r="AN14" s="205"/>
      <c r="AO14" s="205"/>
      <c r="AP14" s="205"/>
      <c r="AQ14" s="205"/>
      <c r="AR14" s="205"/>
      <c r="AS14" s="205"/>
      <c r="AT14" s="103"/>
      <c r="AU14" s="103"/>
      <c r="AV14" s="103"/>
      <c r="AW14" s="103"/>
      <c r="AX14" s="103"/>
      <c r="AY14" s="103"/>
      <c r="AZ14" s="103"/>
    </row>
    <row r="15" spans="1:52" s="106" customFormat="1" ht="123" customHeight="1" x14ac:dyDescent="0.3">
      <c r="A15" s="258" t="s">
        <v>114</v>
      </c>
      <c r="B15" s="296" t="s">
        <v>115</v>
      </c>
      <c r="C15" s="235" t="s">
        <v>116</v>
      </c>
      <c r="D15" s="235" t="s">
        <v>117</v>
      </c>
      <c r="E15" s="235" t="s">
        <v>118</v>
      </c>
      <c r="F15" s="256" t="s">
        <v>119</v>
      </c>
      <c r="G15" s="235" t="s">
        <v>120</v>
      </c>
      <c r="H15" s="105" t="s">
        <v>121</v>
      </c>
      <c r="I15" s="251" t="s">
        <v>122</v>
      </c>
      <c r="J15" s="209" t="s">
        <v>123</v>
      </c>
      <c r="K15" s="211">
        <f>IF(J15="","",IF(J15="Muy Baja",0.2,IF(J15="Baja",0.4,IF(J15="Media",0.6,IF(J15="Alta",0.8,IF(J15="Muy Alta",1,))))))</f>
        <v>0.6</v>
      </c>
      <c r="L15" s="209" t="s">
        <v>124</v>
      </c>
      <c r="M15" s="211">
        <f>IF(L15="","",IF(L15="Leve",0.2,IF(L15="Menor",0.4,IF(L15="Moderado",0.6,IF(L15="Mayor",0.8,IF(L15="Catastrófico",1,))))))</f>
        <v>0.6</v>
      </c>
      <c r="N15" s="213" t="str">
        <f>IF(OR(AND(J15="Muy Baja",L15="Leve"),AND(J15="Muy Baja",L15="Menor"),AND(J15="Baja",L15="Leve")),"Bajo",IF(OR(AND(J15="Muy Baja",L15="Moderado"),AND(J15="Baja",L15="Menor"),AND(J15="Baja",L15="Moderado"),AND(J15="Media",L15="Leve"),AND(J15="Media",L15="Menor"),AND(J15="Media",L15="Moderado"),AND(J15="Alta",L15="Leve"),AND(J15="Alta",L15="Menor")),"Moderado",IF(OR(AND(J15="Muy Baja",L15="Mayor"),AND(J15="Baja",L15="Mayor"),AND(J15="Media",L15="Mayor"),AND(J15="Alta",L15="Moderado"),AND(J15="Alta",L15="Mayor"),AND(J15="Muy Alta",L15="Leve"),AND(J15="Muy Alta",L15="Menor"),AND(J15="Muy Alta",L15="Moderado"),AND(J15="Muy Alta",L15="Mayor")),"Alto",IF(OR(AND(J15="Muy Baja",L15="Catastrófico"),AND(J15="Baja",L15="Catastrófico"),AND(J15="Media",L15="Catastrófico"),AND(J15="Alta",L15="Catastrófico"),AND(J15="Muy Alta",L15="Catastrófico")),"Extremo",""))))</f>
        <v>Moderado</v>
      </c>
      <c r="P15" s="107" t="s">
        <v>125</v>
      </c>
      <c r="Q15" s="81" t="str">
        <f>IF(OR(R15="Preventivo",R15="Detectivo"),"Probabilidad",IF(R15="Correctivo","Impacto",""))</f>
        <v>Impacto</v>
      </c>
      <c r="R15" s="82" t="s">
        <v>126</v>
      </c>
      <c r="S15" s="82" t="s">
        <v>127</v>
      </c>
      <c r="T15" s="80" t="str">
        <f>IF(AND(R15="Preventivo",S15="Automático"),"50%",IF(AND(R15="Preventivo",S15="Manual"),"40%",IF(AND(R15="Detectivo",S15="Automático"),"40%",IF(AND(R15="Detectivo",S15="Manual"),"30%",IF(AND(R15="Correctivo",S15="Automático"),"35%",IF(AND(R15="Correctivo",S15="Manual"),"25%",""))))))</f>
        <v>25%</v>
      </c>
      <c r="U15" s="82" t="s">
        <v>128</v>
      </c>
      <c r="V15" s="82" t="s">
        <v>129</v>
      </c>
      <c r="W15" s="82" t="s">
        <v>130</v>
      </c>
      <c r="X15" s="108" t="s">
        <v>131</v>
      </c>
      <c r="Y15" s="86">
        <f>IFERROR(IF(Q15="Probabilidad",(K15-(+K15*T15)),IF(Q15="Impacto",K15,"")),"")</f>
        <v>0.6</v>
      </c>
      <c r="Z15" s="85" t="str">
        <f t="shared" ref="Z15:Z25" si="0">IFERROR(IF(Y15="","",IF(Y15&lt;=0.2,"Muy Baja",IF(Y15&lt;=0.4,"Baja",IF(Y15&lt;=0.6,"Media",IF(Y15&lt;=0.8,"Alta","Muy Alta"))))),"")</f>
        <v>Media</v>
      </c>
      <c r="AA15" s="80">
        <f>+Y15</f>
        <v>0.6</v>
      </c>
      <c r="AB15" s="85" t="str">
        <f>IFERROR(IF(AC15="","",IF(AC15&lt;=0.2,"Leve",IF(AC15&lt;=0.4,"Menor",IF(AC15&lt;=0.6,"Moderado",IF(AC15&lt;=0.8,"Mayor","Catastrófico"))))),"")</f>
        <v>Moderado</v>
      </c>
      <c r="AC15" s="80">
        <f>IFERROR(IF(Q15="Impacto",(M15-(+M15*T15)),IF(Q15="Probabilidad",M15,"")),"")</f>
        <v>0.44999999999999996</v>
      </c>
      <c r="AD15" s="209" t="str">
        <f>IFERROR(IF(AE15=0,"",IF(AND(AE15&gt;0,AE15&lt;=0.2),"Muy Baja",IF(AE15&lt;=0.4,"Baja",IF(AE15&lt;=0.6,"Media",IF(AE15&lt;=0.8,"Alta","Muy Alta"))))),"")</f>
        <v>Muy Baja</v>
      </c>
      <c r="AE15" s="215">
        <f>MIN(Y15:Y21)</f>
        <v>5.4431999999999994E-2</v>
      </c>
      <c r="AF15" s="209" t="str">
        <f>IFERROR(IF(AG15=0,"",IF(AND(AG15&gt;0,AG15&lt;=0.2),"Leve",IF(AG15&lt;=0.4,"Menor",IF(AG15&lt;=0.6,"Moderado",IF(AG15&lt;=0.8,"Mayor","Catastrófico"))))),"")</f>
        <v>Moderado</v>
      </c>
      <c r="AG15" s="215">
        <f>MIN(AC15:AC21)</f>
        <v>0.44999999999999996</v>
      </c>
      <c r="AH15" s="214" t="str">
        <f>IFERROR(IF(OR(AND(AD15="Muy Baja",AF15="Leve"),AND(AD15="Muy Baja",AF15="Menor"),AND(AD15="Baja",AF15="Leve")),"Bajo",IF(OR(AND(AD15="Muy Baja",AF15="Moderado"),AND(AD15="Baja",AF15="Menor"),AND(AD15="Baja",AF15="Moderado"),AND(AD15="Media",AF15="Leve"),AND(AD15="Media",AF15="Menor"),AND(AD15="Media",AF15="Moderado"),AND(AD15="Alta",AF15="Leve"),AND(AD15="Alta",AF15="Menor")),"Moderado",IF(OR(AND(AD15="Muy Baja",AF15="Mayor"),AND(AD15="Baja",AF15="Mayor"),AND(AD15="Media",AF15="Mayor"),AND(AD15="Alta",AF15="Moderado"),AND(AD15="Alta",AF15="Mayor"),AND(AD15="Muy Alta",AF15="Leve"),AND(AD15="Muy Alta",AF15="Menor"),AND(AD15="Muy Alta",AF15="Moderado"),AND(AD15="Muy Alta",AF15="Mayor")),"Alto",IF(OR(AND(AD15="Muy Baja",AF15="Catastrófico"),AND(AD15="Baja",AF15="Catastrófico"),AND(AD15="Media",AF15="Catastrófico"),AND(AD15="Alta",AF15="Catastrófico"),AND(AD15="Muy Alta",AF15="Catastrófico")),"Extremo","")))),"")</f>
        <v>Moderado</v>
      </c>
      <c r="AI15" s="229" t="s">
        <v>132</v>
      </c>
      <c r="AJ15" s="223"/>
      <c r="AK15" s="224" t="s">
        <v>133</v>
      </c>
      <c r="AL15" s="191" t="s">
        <v>134</v>
      </c>
      <c r="AM15" s="191" t="s">
        <v>135</v>
      </c>
      <c r="AN15" s="191" t="s">
        <v>136</v>
      </c>
      <c r="AO15" s="206" t="s">
        <v>137</v>
      </c>
      <c r="AP15" s="191" t="s">
        <v>138</v>
      </c>
      <c r="AQ15" s="206" t="s">
        <v>139</v>
      </c>
      <c r="AR15" s="191" t="s">
        <v>140</v>
      </c>
      <c r="AS15" s="206" t="s">
        <v>139</v>
      </c>
      <c r="AT15" s="109"/>
      <c r="AU15" s="109"/>
      <c r="AV15" s="109"/>
      <c r="AW15" s="109"/>
      <c r="AX15" s="109"/>
      <c r="AY15" s="109"/>
      <c r="AZ15" s="109"/>
    </row>
    <row r="16" spans="1:52" ht="84" customHeight="1" x14ac:dyDescent="0.25">
      <c r="A16" s="258"/>
      <c r="B16" s="297"/>
      <c r="C16" s="236"/>
      <c r="D16" s="236"/>
      <c r="E16" s="236"/>
      <c r="F16" s="257"/>
      <c r="G16" s="236"/>
      <c r="H16" s="105" t="s">
        <v>141</v>
      </c>
      <c r="I16" s="252"/>
      <c r="J16" s="210"/>
      <c r="K16" s="211"/>
      <c r="L16" s="210"/>
      <c r="M16" s="211"/>
      <c r="N16" s="213"/>
      <c r="O16" s="81">
        <v>1</v>
      </c>
      <c r="P16" s="107" t="s">
        <v>142</v>
      </c>
      <c r="Q16" s="81" t="str">
        <f>IF(OR(R16="Preventivo",R16="Detectivo"),"Probabilidad",IF(R16="Correctivo","Impacto",""))</f>
        <v>Probabilidad</v>
      </c>
      <c r="R16" s="82" t="s">
        <v>143</v>
      </c>
      <c r="S16" s="82" t="s">
        <v>127</v>
      </c>
      <c r="T16" s="80" t="str">
        <f>IF(AND(R16="Preventivo",S16="Automático"),"50%",IF(AND(R16="Preventivo",S16="Manual"),"40%",IF(AND(R16="Detectivo",S16="Automático"),"40%",IF(AND(R16="Detectivo",S16="Manual"),"30%",IF(AND(R16="Correctivo",S16="Automático"),"35%",IF(AND(R16="Correctivo",S16="Manual"),"25%",""))))))</f>
        <v>40%</v>
      </c>
      <c r="U16" s="82" t="s">
        <v>144</v>
      </c>
      <c r="V16" s="82" t="s">
        <v>129</v>
      </c>
      <c r="W16" s="82" t="s">
        <v>130</v>
      </c>
      <c r="X16" s="108" t="s">
        <v>145</v>
      </c>
      <c r="Y16" s="86">
        <f>IFERROR(IF(AND(Q15="Probabilidad",Q16="Probabilidad"),(AA15-(+AA15*T16)),IF(Q16="Probabilidad",(K15-(+K15*T16)),IF(Q16="Impacto",AA15,""))),"")</f>
        <v>0.36</v>
      </c>
      <c r="Z16" s="85" t="str">
        <f t="shared" si="0"/>
        <v>Baja</v>
      </c>
      <c r="AA16" s="80">
        <f t="shared" ref="AA16:AA21" si="1">+Y16</f>
        <v>0.36</v>
      </c>
      <c r="AB16" s="85" t="str">
        <f t="shared" ref="AB16:AB21" si="2">IFERROR(IF(AC16="","",IF(AC16&lt;=0.2,"Leve",IF(AC16&lt;=0.4,"Menor",IF(AC16&lt;=0.6,"Moderado",IF(AC16&lt;=0.8,"Mayor","Catastrófico"))))),"")</f>
        <v>Moderado</v>
      </c>
      <c r="AC16" s="80">
        <f>IFERROR(IF(AND(Q15="Impacto",Q16="Impacto"),(AC15-(+AC15*T16)),IF(Q16="Impacto",($M$15-(+$M$15*T16)),IF(Q16="Probabilidad",AC15,""))),"")</f>
        <v>0.44999999999999996</v>
      </c>
      <c r="AD16" s="210"/>
      <c r="AE16" s="216"/>
      <c r="AF16" s="210"/>
      <c r="AG16" s="216"/>
      <c r="AH16" s="225"/>
      <c r="AI16" s="230"/>
      <c r="AJ16" s="241"/>
      <c r="AK16" s="224"/>
      <c r="AL16" s="192"/>
      <c r="AM16" s="192"/>
      <c r="AN16" s="192"/>
      <c r="AO16" s="207"/>
      <c r="AP16" s="192"/>
      <c r="AQ16" s="207"/>
      <c r="AR16" s="192"/>
      <c r="AS16" s="207"/>
      <c r="AT16" s="88"/>
      <c r="AU16" s="88"/>
      <c r="AV16" s="88"/>
      <c r="AW16" s="88"/>
      <c r="AX16" s="88"/>
      <c r="AY16" s="88"/>
      <c r="AZ16" s="88"/>
    </row>
    <row r="17" spans="1:52" ht="125.25" customHeight="1" x14ac:dyDescent="0.25">
      <c r="A17" s="258"/>
      <c r="B17" s="297"/>
      <c r="C17" s="236"/>
      <c r="D17" s="236"/>
      <c r="E17" s="236"/>
      <c r="F17" s="257"/>
      <c r="G17" s="236"/>
      <c r="H17" s="110" t="s">
        <v>146</v>
      </c>
      <c r="I17" s="252"/>
      <c r="J17" s="210"/>
      <c r="K17" s="211"/>
      <c r="L17" s="210"/>
      <c r="M17" s="211"/>
      <c r="N17" s="213"/>
      <c r="O17" s="81">
        <v>2</v>
      </c>
      <c r="P17" s="107" t="s">
        <v>147</v>
      </c>
      <c r="Q17" s="81" t="str">
        <f>IF(OR(R17="Preventivo",R17="Detectivo"),"Probabilidad",IF(R17="Correctivo","Impacto",""))</f>
        <v>Probabilidad</v>
      </c>
      <c r="R17" s="82" t="s">
        <v>143</v>
      </c>
      <c r="S17" s="82" t="s">
        <v>127</v>
      </c>
      <c r="T17" s="80" t="str">
        <f>IF(AND(R17="Preventivo",S17="Automático"),"50%",IF(AND(R17="Preventivo",S17="Manual"),"40%",IF(AND(R17="Detectivo",S17="Automático"),"40%",IF(AND(R17="Detectivo",S17="Manual"),"30%",IF(AND(R17="Correctivo",S17="Automático"),"35%",IF(AND(R17="Correctivo",S17="Manual"),"25%",""))))))</f>
        <v>40%</v>
      </c>
      <c r="U17" s="82" t="s">
        <v>128</v>
      </c>
      <c r="V17" s="82" t="s">
        <v>129</v>
      </c>
      <c r="W17" s="82" t="s">
        <v>130</v>
      </c>
      <c r="X17" s="108" t="s">
        <v>148</v>
      </c>
      <c r="Y17" s="86">
        <f>IFERROR(IF(AND(Q16="Probabilidad",Q17="Probabilidad"),(AA16-(+AA16*T17)),IF(AND(Q16="Impacto",Q17="Probabilidad"),(AA15-(+AA15*T17)),IF(Q17="Impacto",AA16,""))),"")</f>
        <v>0.216</v>
      </c>
      <c r="Z17" s="85" t="str">
        <f t="shared" si="0"/>
        <v>Baja</v>
      </c>
      <c r="AA17" s="80">
        <f t="shared" si="1"/>
        <v>0.216</v>
      </c>
      <c r="AB17" s="85" t="str">
        <f t="shared" si="2"/>
        <v>Moderado</v>
      </c>
      <c r="AC17" s="80">
        <f>IFERROR(IF(AND(Q16="Impacto",Q17="Impacto"),(AC16-(+AC16*T17)),IF(AND(Q16="Probabilidad",Q17="Impacto"),(AC15-(+AC15*T17)),IF(Q17="Probabilidad",AC16,""))),"")</f>
        <v>0.44999999999999996</v>
      </c>
      <c r="AD17" s="210"/>
      <c r="AE17" s="216"/>
      <c r="AF17" s="210"/>
      <c r="AG17" s="216"/>
      <c r="AH17" s="225"/>
      <c r="AI17" s="230"/>
      <c r="AJ17" s="241"/>
      <c r="AK17" s="224"/>
      <c r="AL17" s="192"/>
      <c r="AM17" s="192"/>
      <c r="AN17" s="192"/>
      <c r="AO17" s="207"/>
      <c r="AP17" s="192"/>
      <c r="AQ17" s="207"/>
      <c r="AR17" s="192"/>
      <c r="AS17" s="207"/>
      <c r="AT17" s="88"/>
      <c r="AU17" s="88"/>
      <c r="AV17" s="88"/>
      <c r="AW17" s="88"/>
      <c r="AX17" s="88"/>
      <c r="AY17" s="88"/>
      <c r="AZ17" s="88"/>
    </row>
    <row r="18" spans="1:52" ht="222.75" customHeight="1" x14ac:dyDescent="0.25">
      <c r="A18" s="258"/>
      <c r="B18" s="297"/>
      <c r="C18" s="236"/>
      <c r="D18" s="236"/>
      <c r="E18" s="236"/>
      <c r="F18" s="257"/>
      <c r="G18" s="236"/>
      <c r="H18" s="110" t="s">
        <v>149</v>
      </c>
      <c r="I18" s="252"/>
      <c r="J18" s="210"/>
      <c r="K18" s="211"/>
      <c r="L18" s="210"/>
      <c r="M18" s="211"/>
      <c r="N18" s="213"/>
      <c r="O18" s="81">
        <v>3</v>
      </c>
      <c r="P18" s="107" t="s">
        <v>150</v>
      </c>
      <c r="Q18" s="81" t="str">
        <f>IF(OR(R18="Preventivo",R18="Detectivo"),"Probabilidad",IF(R18="Correctivo","Impacto",""))</f>
        <v>Probabilidad</v>
      </c>
      <c r="R18" s="82" t="s">
        <v>143</v>
      </c>
      <c r="S18" s="82" t="s">
        <v>127</v>
      </c>
      <c r="T18" s="80" t="str">
        <f>IF(AND(R18="Preventivo",S18="Automático"),"50%",IF(AND(R18="Preventivo",S18="Manual"),"40%",IF(AND(R18="Detectivo",S18="Automático"),"40%",IF(AND(R18="Detectivo",S18="Manual"),"30%",IF(AND(R18="Correctivo",S18="Automático"),"35%",IF(AND(R18="Correctivo",S18="Manual"),"25%",""))))))</f>
        <v>40%</v>
      </c>
      <c r="U18" s="82" t="s">
        <v>128</v>
      </c>
      <c r="V18" s="82" t="s">
        <v>151</v>
      </c>
      <c r="W18" s="82" t="s">
        <v>130</v>
      </c>
      <c r="X18" s="108" t="s">
        <v>152</v>
      </c>
      <c r="Y18" s="86">
        <f>IFERROR(IF(AND(Q17="Probabilidad",Q18="Probabilidad"),(AA17-(+AA17*T18)),IF(AND(Q17="Impacto",Q18="Probabilidad"),(AA16-(+AA16*T18)),IF(Q18="Impacto",AA17,""))),"")</f>
        <v>0.12959999999999999</v>
      </c>
      <c r="Z18" s="85" t="str">
        <f t="shared" si="0"/>
        <v>Muy Baja</v>
      </c>
      <c r="AA18" s="80">
        <f t="shared" si="1"/>
        <v>0.12959999999999999</v>
      </c>
      <c r="AB18" s="85" t="str">
        <f t="shared" si="2"/>
        <v>Moderado</v>
      </c>
      <c r="AC18" s="80">
        <f>IFERROR(IF(AND(Q17="Impacto",Q18="Impacto"),(AC17-(+AC17*T18)),IF(AND(Q17="Probabilidad",Q18="Impacto"),(AC16-(+AC16*T18)),IF(Q18="Probabilidad",AC17,""))),"")</f>
        <v>0.44999999999999996</v>
      </c>
      <c r="AD18" s="210"/>
      <c r="AE18" s="216"/>
      <c r="AF18" s="210"/>
      <c r="AG18" s="216"/>
      <c r="AH18" s="225"/>
      <c r="AI18" s="230"/>
      <c r="AJ18" s="241"/>
      <c r="AK18" s="224"/>
      <c r="AL18" s="192"/>
      <c r="AM18" s="192"/>
      <c r="AN18" s="192"/>
      <c r="AO18" s="207"/>
      <c r="AP18" s="192"/>
      <c r="AQ18" s="207"/>
      <c r="AR18" s="192"/>
      <c r="AS18" s="207"/>
      <c r="AT18" s="88"/>
      <c r="AU18" s="88"/>
      <c r="AV18" s="88"/>
      <c r="AW18" s="88"/>
      <c r="AX18" s="88"/>
      <c r="AY18" s="88"/>
      <c r="AZ18" s="88"/>
    </row>
    <row r="19" spans="1:52" ht="153" customHeight="1" x14ac:dyDescent="0.25">
      <c r="A19" s="258"/>
      <c r="B19" s="297"/>
      <c r="C19" s="236"/>
      <c r="D19" s="236"/>
      <c r="E19" s="236"/>
      <c r="F19" s="257"/>
      <c r="G19" s="236"/>
      <c r="H19" s="111" t="s">
        <v>153</v>
      </c>
      <c r="I19" s="252"/>
      <c r="J19" s="210"/>
      <c r="K19" s="211"/>
      <c r="L19" s="210"/>
      <c r="M19" s="211"/>
      <c r="N19" s="213"/>
      <c r="O19" s="81">
        <v>4</v>
      </c>
      <c r="P19" s="107" t="s">
        <v>154</v>
      </c>
      <c r="Q19" s="81" t="str">
        <f>IF(OR(R19="Preventivo",R19="Detectivo"),"Probabilidad",IF(R19="Correctivo","Impacto",""))</f>
        <v>Probabilidad</v>
      </c>
      <c r="R19" s="82" t="s">
        <v>143</v>
      </c>
      <c r="S19" s="82" t="s">
        <v>127</v>
      </c>
      <c r="T19" s="80" t="str">
        <f>IF(AND(R19="Preventivo",S19="Automático"),"50%",IF(AND(R19="Preventivo",S19="Manual"),"40%",IF(AND(R19="Detectivo",S19="Automático"),"40%",IF(AND(R19="Detectivo",S19="Manual"),"30%",IF(AND(R19="Correctivo",S19="Automático"),"35%",IF(AND(R19="Correctivo",S19="Manual"),"25%",""))))))</f>
        <v>40%</v>
      </c>
      <c r="U19" s="82" t="s">
        <v>128</v>
      </c>
      <c r="V19" s="82" t="s">
        <v>151</v>
      </c>
      <c r="W19" s="82" t="s">
        <v>130</v>
      </c>
      <c r="X19" s="108" t="s">
        <v>155</v>
      </c>
      <c r="Y19" s="86">
        <f>IFERROR(IF(AND(Q18="Probabilidad",Q19="Probabilidad"),(AA18-(+AA18*T19)),IF(AND(Q18="Impacto",Q19="Probabilidad"),(AA17-(+AA17*T19)),IF(Q19="Impacto",AA18,""))),"")</f>
        <v>7.7759999999999996E-2</v>
      </c>
      <c r="Z19" s="85" t="str">
        <f t="shared" si="0"/>
        <v>Muy Baja</v>
      </c>
      <c r="AA19" s="80">
        <f t="shared" si="1"/>
        <v>7.7759999999999996E-2</v>
      </c>
      <c r="AB19" s="85" t="str">
        <f t="shared" si="2"/>
        <v>Moderado</v>
      </c>
      <c r="AC19" s="80">
        <f>IFERROR(IF(AND(Q18="Impacto",Q19="Impacto"),(AC18-(+AC18*T19)),IF(AND(Q18="Probabilidad",Q19="Impacto"),(AC17-(+AC17*T19)),IF(Q19="Probabilidad",AC18,""))),"")</f>
        <v>0.44999999999999996</v>
      </c>
      <c r="AD19" s="210"/>
      <c r="AE19" s="216"/>
      <c r="AF19" s="210"/>
      <c r="AG19" s="216"/>
      <c r="AH19" s="225"/>
      <c r="AI19" s="230"/>
      <c r="AJ19" s="241"/>
      <c r="AK19" s="224"/>
      <c r="AL19" s="192"/>
      <c r="AM19" s="192"/>
      <c r="AN19" s="192"/>
      <c r="AO19" s="207"/>
      <c r="AP19" s="192"/>
      <c r="AQ19" s="207"/>
      <c r="AR19" s="192"/>
      <c r="AS19" s="207"/>
      <c r="AT19" s="88"/>
      <c r="AU19" s="88"/>
      <c r="AV19" s="88"/>
      <c r="AW19" s="88"/>
      <c r="AX19" s="88"/>
      <c r="AY19" s="88"/>
      <c r="AZ19" s="88"/>
    </row>
    <row r="20" spans="1:52" ht="78" customHeight="1" x14ac:dyDescent="0.25">
      <c r="A20" s="258"/>
      <c r="B20" s="297"/>
      <c r="C20" s="236"/>
      <c r="D20" s="236"/>
      <c r="E20" s="236"/>
      <c r="F20" s="257"/>
      <c r="G20" s="236"/>
      <c r="H20" s="111" t="s">
        <v>156</v>
      </c>
      <c r="I20" s="252"/>
      <c r="J20" s="210"/>
      <c r="K20" s="211"/>
      <c r="L20" s="210"/>
      <c r="M20" s="211"/>
      <c r="N20" s="213"/>
      <c r="O20" s="81">
        <v>5</v>
      </c>
      <c r="P20" s="107" t="s">
        <v>157</v>
      </c>
      <c r="Q20" s="81" t="str">
        <f t="shared" ref="Q20:Q25" si="3">IF(OR(R20="Preventivo",R20="Detectivo"),"Probabilidad",IF(R20="Correctivo","Impacto",""))</f>
        <v>Probabilidad</v>
      </c>
      <c r="R20" s="82" t="s">
        <v>158</v>
      </c>
      <c r="S20" s="82" t="s">
        <v>127</v>
      </c>
      <c r="T20" s="80" t="str">
        <f t="shared" ref="T20:T25" si="4">IF(AND(R20="Preventivo",S20="Automático"),"50%",IF(AND(R20="Preventivo",S20="Manual"),"40%",IF(AND(R20="Detectivo",S20="Automático"),"40%",IF(AND(R20="Detectivo",S20="Manual"),"30%",IF(AND(R20="Correctivo",S20="Automático"),"35%",IF(AND(R20="Correctivo",S20="Manual"),"25%",""))))))</f>
        <v>30%</v>
      </c>
      <c r="U20" s="82" t="s">
        <v>144</v>
      </c>
      <c r="V20" s="82" t="s">
        <v>129</v>
      </c>
      <c r="W20" s="82" t="s">
        <v>130</v>
      </c>
      <c r="X20" s="108" t="s">
        <v>159</v>
      </c>
      <c r="Y20" s="86">
        <f>IFERROR(IF(AND(Q19="Probabilidad",Q20="Probabilidad"),(AA19-(+AA19*T20)),IF(AND(Q19="Impacto",Q20="Probabilidad"),(AA18-(+AA18*T20)),IF(Q20="Impacto",AA19,""))),"")</f>
        <v>5.4431999999999994E-2</v>
      </c>
      <c r="Z20" s="85" t="str">
        <f>IFERROR(IF(Y20="","",IF(Y20&lt;=0.2,"Muy Baja",IF(Y20&lt;=0.4,"Baja",IF(Y20&lt;=0.6,"Media",IF(Y20&lt;=0.8,"Alta","Muy Alta"))))),"")</f>
        <v>Muy Baja</v>
      </c>
      <c r="AA20" s="80">
        <f>+Y20</f>
        <v>5.4431999999999994E-2</v>
      </c>
      <c r="AB20" s="85" t="str">
        <f>IFERROR(IF(AC20="","",IF(AC20&lt;=0.2,"Leve",IF(AC20&lt;=0.4,"Menor",IF(AC20&lt;=0.6,"Moderado",IF(AC20&lt;=0.8,"Mayor","Catastrófico"))))),"")</f>
        <v>Moderado</v>
      </c>
      <c r="AC20" s="80">
        <f>IFERROR(IF(AND(Q19="Impacto",Q20="Impacto"),(AC19-(+AC19*T20)),IF(AND(Q19="Probabilidad",Q20="Impacto"),(AC18-(+AC18*T20)),IF(Q20="Probabilidad",AC19,""))),"")</f>
        <v>0.44999999999999996</v>
      </c>
      <c r="AD20" s="210"/>
      <c r="AE20" s="216"/>
      <c r="AF20" s="210"/>
      <c r="AG20" s="216"/>
      <c r="AH20" s="225"/>
      <c r="AI20" s="230"/>
      <c r="AJ20" s="241"/>
      <c r="AK20" s="224"/>
      <c r="AL20" s="192"/>
      <c r="AM20" s="192"/>
      <c r="AN20" s="192"/>
      <c r="AO20" s="207"/>
      <c r="AP20" s="192"/>
      <c r="AQ20" s="207"/>
      <c r="AR20" s="192"/>
      <c r="AS20" s="207"/>
      <c r="AT20" s="88"/>
      <c r="AU20" s="88"/>
      <c r="AV20" s="88"/>
      <c r="AW20" s="88"/>
      <c r="AX20" s="88"/>
      <c r="AY20" s="88"/>
      <c r="AZ20" s="88"/>
    </row>
    <row r="21" spans="1:52" ht="76.650000000000006" customHeight="1" x14ac:dyDescent="0.25">
      <c r="A21" s="258"/>
      <c r="B21" s="297"/>
      <c r="C21" s="237"/>
      <c r="D21" s="237"/>
      <c r="E21" s="237"/>
      <c r="F21" s="261"/>
      <c r="G21" s="237"/>
      <c r="H21" s="111" t="s">
        <v>160</v>
      </c>
      <c r="I21" s="252"/>
      <c r="J21" s="210"/>
      <c r="K21" s="211"/>
      <c r="L21" s="210"/>
      <c r="M21" s="211"/>
      <c r="N21" s="213"/>
      <c r="O21" s="81">
        <v>6</v>
      </c>
      <c r="P21" s="107" t="s">
        <v>161</v>
      </c>
      <c r="Q21" s="81" t="str">
        <f>IF(OR(R21="Preventivo",R21="Detectivo"),"Probabilidad",IF(R21="Correctivo","Impacto",""))</f>
        <v/>
      </c>
      <c r="R21" s="82" t="s">
        <v>162</v>
      </c>
      <c r="S21" s="82" t="s">
        <v>162</v>
      </c>
      <c r="T21" s="80" t="s">
        <v>163</v>
      </c>
      <c r="U21" s="82" t="s">
        <v>162</v>
      </c>
      <c r="V21" s="82" t="s">
        <v>162</v>
      </c>
      <c r="W21" s="82" t="s">
        <v>162</v>
      </c>
      <c r="X21" s="108" t="s">
        <v>162</v>
      </c>
      <c r="Y21" s="86" t="str">
        <f>IFERROR(IF(AND(Q19="Probabilidad",Q21="Probabilidad"),(AA19-(+AA19*T21)),IF(AND(Q19="Impacto",Q21="Probabilidad"),(AA18-(+AA18*T21)),IF(Q21="Impacto",AA19,""))),"")</f>
        <v/>
      </c>
      <c r="Z21" s="85" t="str">
        <f t="shared" si="0"/>
        <v/>
      </c>
      <c r="AA21" s="80" t="str">
        <f t="shared" si="1"/>
        <v/>
      </c>
      <c r="AB21" s="85" t="str">
        <f t="shared" si="2"/>
        <v/>
      </c>
      <c r="AC21" s="80" t="str">
        <f>IFERROR(IF(AND(Q19="Impacto",Q21="Impacto"),(AC19-(+AC19*T21)),IF(AND(Q19="Probabilidad",Q21="Impacto"),(AC18-(+AC18*T21)),IF(Q21="Probabilidad",AC19,""))),"")</f>
        <v/>
      </c>
      <c r="AD21" s="210"/>
      <c r="AE21" s="216"/>
      <c r="AF21" s="210"/>
      <c r="AG21" s="216"/>
      <c r="AH21" s="225"/>
      <c r="AI21" s="230"/>
      <c r="AJ21" s="241"/>
      <c r="AK21" s="224"/>
      <c r="AL21" s="193"/>
      <c r="AM21" s="193"/>
      <c r="AN21" s="193"/>
      <c r="AO21" s="208"/>
      <c r="AP21" s="193"/>
      <c r="AQ21" s="208"/>
      <c r="AR21" s="193"/>
      <c r="AS21" s="208"/>
      <c r="AT21" s="88"/>
      <c r="AU21" s="88"/>
      <c r="AV21" s="88"/>
      <c r="AW21" s="88"/>
      <c r="AX21" s="88"/>
      <c r="AY21" s="88"/>
      <c r="AZ21" s="88"/>
    </row>
    <row r="22" spans="1:52" ht="165.75" customHeight="1" x14ac:dyDescent="0.25">
      <c r="A22" s="258" t="s">
        <v>164</v>
      </c>
      <c r="B22" s="246" t="s">
        <v>165</v>
      </c>
      <c r="C22" s="235" t="s">
        <v>166</v>
      </c>
      <c r="D22" s="235" t="s">
        <v>167</v>
      </c>
      <c r="E22" s="235" t="s">
        <v>168</v>
      </c>
      <c r="F22" s="256" t="s">
        <v>169</v>
      </c>
      <c r="G22" s="235" t="s">
        <v>170</v>
      </c>
      <c r="H22" s="112" t="s">
        <v>171</v>
      </c>
      <c r="I22" s="251" t="s">
        <v>172</v>
      </c>
      <c r="J22" s="209" t="s">
        <v>173</v>
      </c>
      <c r="K22" s="211">
        <v>0.4</v>
      </c>
      <c r="L22" s="209" t="s">
        <v>174</v>
      </c>
      <c r="M22" s="211">
        <v>1</v>
      </c>
      <c r="N22" s="213" t="s">
        <v>175</v>
      </c>
      <c r="O22" s="81">
        <v>1</v>
      </c>
      <c r="P22" s="113" t="s">
        <v>176</v>
      </c>
      <c r="Q22" s="81" t="str">
        <f t="shared" si="3"/>
        <v>Probabilidad</v>
      </c>
      <c r="R22" s="82" t="s">
        <v>143</v>
      </c>
      <c r="S22" s="82" t="s">
        <v>127</v>
      </c>
      <c r="T22" s="80" t="str">
        <f t="shared" si="4"/>
        <v>40%</v>
      </c>
      <c r="U22" s="82" t="s">
        <v>128</v>
      </c>
      <c r="V22" s="82" t="s">
        <v>151</v>
      </c>
      <c r="W22" s="82" t="s">
        <v>130</v>
      </c>
      <c r="X22" s="87" t="s">
        <v>177</v>
      </c>
      <c r="Y22" s="86">
        <f>IFERROR(IF(Q22="Probabilidad",(K22-(+K22*T22)),IF(Q22="Impacto",K22,"")),"")</f>
        <v>0.24</v>
      </c>
      <c r="Z22" s="85" t="str">
        <f t="shared" si="0"/>
        <v>Baja</v>
      </c>
      <c r="AA22" s="80">
        <f t="shared" ref="AA22:AA83" si="5">+Y22</f>
        <v>0.24</v>
      </c>
      <c r="AB22" s="85" t="str">
        <f t="shared" ref="AB22:AB83" si="6">IFERROR(IF(AC22="","",IF(AC22&lt;=0.2,"Leve",IF(AC22&lt;=0.4,"Menor",IF(AC22&lt;=0.6,"Moderado",IF(AC22&lt;=0.8,"Mayor","Catastrófico"))))),"")</f>
        <v>Catastrófico</v>
      </c>
      <c r="AC22" s="80">
        <f>IFERROR(IF(Q22="Impacto",(M22-(+M22*T22)),IF(Q22="Probabilidad",M22,"")),"")</f>
        <v>1</v>
      </c>
      <c r="AD22" s="209" t="str">
        <f>IFERROR(IF(AE22=0,"",IF(AND(AE22&gt;0,AE22&lt;=0.2),"Muy Baja",IF(AE22&lt;=0.4,"Baja",IF(AE22&lt;=0.6,"Media",IF(AE22&lt;=0.8,"Alta","Muy Alta"))))),"")</f>
        <v>Muy Baja</v>
      </c>
      <c r="AE22" s="215">
        <f>MIN(Y22:Y25)</f>
        <v>0.1008</v>
      </c>
      <c r="AF22" s="209" t="str">
        <f>IFERROR(IF(AG22=0,"",IF(AND(AG22&gt;0,AG22&lt;=0.2),"Leve",IF(AG22&lt;=0.4,"Menor",IF(AG22&lt;=0.6,"Moderado",IF(AG22&lt;=0.8,"Mayor","Catastrófico"))))),"")</f>
        <v>Mayor</v>
      </c>
      <c r="AG22" s="215">
        <f>MIN(AC22:AC25)</f>
        <v>0.75</v>
      </c>
      <c r="AH22" s="214" t="str">
        <f>IFERROR(IF(OR(AND(AD22="Muy Baja",AF22="Leve"),AND(AD22="Muy Baja",AF22="Menor"),AND(AD22="Baja",AF22="Leve")),"Bajo",IF(OR(AND(AD22="Muy Baja",AF22="Moderado"),AND(AD22="Baja",AF22="Menor"),AND(AD22="Baja",AF22="Moderado"),AND(AD22="Media",AF22="Leve"),AND(AD22="Media",AF22="Menor"),AND(AD22="Media",AF22="Moderado"),AND(AD22="Alta",AF22="Leve"),AND(AD22="Alta",AF22="Menor")),"Moderado",IF(OR(AND(AD22="Muy Baja",AF22="Mayor"),AND(AD22="Baja",AF22="Mayor"),AND(AD22="Media",AF22="Mayor"),AND(AD22="Alta",AF22="Moderado"),AND(AD22="Alta",AF22="Mayor"),AND(AD22="Muy Alta",AF22="Leve"),AND(AD22="Muy Alta",AF22="Menor"),AND(AD22="Muy Alta",AF22="Moderado"),AND(AD22="Muy Alta",AF22="Mayor")),"Alto",IF(OR(AND(AD22="Muy Baja",AF22="Catastrófico"),AND(AD22="Baja",AF22="Catastrófico"),AND(AD22="Media",AF22="Catastrófico"),AND(AD22="Alta",AF22="Catastrófico"),AND(AD22="Muy Alta",AF22="Catastrófico")),"Extremo","")))),"")</f>
        <v>Alto</v>
      </c>
      <c r="AI22" s="229" t="s">
        <v>132</v>
      </c>
      <c r="AJ22" s="235" t="s">
        <v>178</v>
      </c>
      <c r="AK22" s="224" t="s">
        <v>179</v>
      </c>
      <c r="AL22" s="189" t="s">
        <v>180</v>
      </c>
      <c r="AM22" s="190" t="s">
        <v>181</v>
      </c>
      <c r="AN22" s="189" t="s">
        <v>182</v>
      </c>
      <c r="AO22" s="190"/>
      <c r="AP22" s="189" t="s">
        <v>183</v>
      </c>
      <c r="AQ22" s="190" t="s">
        <v>184</v>
      </c>
      <c r="AR22" s="189" t="s">
        <v>185</v>
      </c>
      <c r="AS22" s="190" t="s">
        <v>186</v>
      </c>
      <c r="AT22" s="88"/>
      <c r="AU22" s="88"/>
      <c r="AV22" s="88"/>
      <c r="AW22" s="88"/>
      <c r="AX22" s="88"/>
      <c r="AY22" s="88"/>
      <c r="AZ22" s="88"/>
    </row>
    <row r="23" spans="1:52" ht="282" customHeight="1" x14ac:dyDescent="0.25">
      <c r="A23" s="258"/>
      <c r="B23" s="246"/>
      <c r="C23" s="236"/>
      <c r="D23" s="236"/>
      <c r="E23" s="236"/>
      <c r="F23" s="257"/>
      <c r="G23" s="236"/>
      <c r="H23" s="112" t="s">
        <v>187</v>
      </c>
      <c r="I23" s="252"/>
      <c r="J23" s="210"/>
      <c r="K23" s="211"/>
      <c r="L23" s="210"/>
      <c r="M23" s="211"/>
      <c r="N23" s="213"/>
      <c r="O23" s="81">
        <v>2</v>
      </c>
      <c r="P23" s="113" t="s">
        <v>188</v>
      </c>
      <c r="Q23" s="81" t="str">
        <f t="shared" si="3"/>
        <v>Probabilidad</v>
      </c>
      <c r="R23" s="82" t="s">
        <v>143</v>
      </c>
      <c r="S23" s="82" t="s">
        <v>127</v>
      </c>
      <c r="T23" s="80" t="str">
        <f t="shared" si="4"/>
        <v>40%</v>
      </c>
      <c r="U23" s="82" t="s">
        <v>144</v>
      </c>
      <c r="V23" s="82" t="s">
        <v>129</v>
      </c>
      <c r="W23" s="82" t="s">
        <v>130</v>
      </c>
      <c r="X23" s="87" t="s">
        <v>189</v>
      </c>
      <c r="Y23" s="86">
        <f>IFERROR(IF(AND(Q22="Probabilidad",Q23="Probabilidad"),(AA22-(+AA22*T23)),IF(Q23="Probabilidad",(K22-(+K22*T23)),IF(Q23="Impacto",AA22,""))),"")</f>
        <v>0.14399999999999999</v>
      </c>
      <c r="Z23" s="85" t="str">
        <f t="shared" si="0"/>
        <v>Muy Baja</v>
      </c>
      <c r="AA23" s="80">
        <f t="shared" si="5"/>
        <v>0.14399999999999999</v>
      </c>
      <c r="AB23" s="85" t="str">
        <f t="shared" si="6"/>
        <v>Catastrófico</v>
      </c>
      <c r="AC23" s="80">
        <f>IFERROR(IF(AND(Q22="Impacto",Q23="Impacto"),(AC22-(+AC22*T23)),IF(Q23="Impacto",($M$15-(+$M$15*T23)),IF(Q23="Probabilidad",AC22,""))),"")</f>
        <v>1</v>
      </c>
      <c r="AD23" s="210"/>
      <c r="AE23" s="216"/>
      <c r="AF23" s="210"/>
      <c r="AG23" s="216"/>
      <c r="AH23" s="225"/>
      <c r="AI23" s="230"/>
      <c r="AJ23" s="236"/>
      <c r="AK23" s="224"/>
      <c r="AL23" s="190"/>
      <c r="AM23" s="190"/>
      <c r="AN23" s="190"/>
      <c r="AO23" s="190"/>
      <c r="AP23" s="190"/>
      <c r="AQ23" s="190"/>
      <c r="AR23" s="190"/>
      <c r="AS23" s="190"/>
      <c r="AT23" s="88"/>
      <c r="AU23" s="88"/>
      <c r="AV23" s="88"/>
      <c r="AW23" s="88"/>
      <c r="AX23" s="88"/>
      <c r="AY23" s="88"/>
      <c r="AZ23" s="88"/>
    </row>
    <row r="24" spans="1:52" ht="178.5" customHeight="1" x14ac:dyDescent="0.25">
      <c r="A24" s="258"/>
      <c r="B24" s="246"/>
      <c r="C24" s="236"/>
      <c r="D24" s="236"/>
      <c r="E24" s="236"/>
      <c r="F24" s="257"/>
      <c r="G24" s="236"/>
      <c r="H24" s="112" t="s">
        <v>190</v>
      </c>
      <c r="I24" s="252"/>
      <c r="J24" s="210"/>
      <c r="K24" s="211"/>
      <c r="L24" s="210"/>
      <c r="M24" s="211"/>
      <c r="N24" s="213"/>
      <c r="O24" s="81">
        <v>3</v>
      </c>
      <c r="P24" s="113" t="s">
        <v>191</v>
      </c>
      <c r="Q24" s="81" t="str">
        <f t="shared" si="3"/>
        <v>Probabilidad</v>
      </c>
      <c r="R24" s="82" t="s">
        <v>158</v>
      </c>
      <c r="S24" s="82" t="s">
        <v>127</v>
      </c>
      <c r="T24" s="80" t="str">
        <f t="shared" si="4"/>
        <v>30%</v>
      </c>
      <c r="U24" s="82" t="s">
        <v>128</v>
      </c>
      <c r="V24" s="82" t="s">
        <v>129</v>
      </c>
      <c r="W24" s="82" t="s">
        <v>130</v>
      </c>
      <c r="X24" s="87" t="s">
        <v>192</v>
      </c>
      <c r="Y24" s="86">
        <f>IFERROR(IF(AND(Q23="Probabilidad",Q24="Probabilidad"),(AA23-(+AA23*T24)),IF(AND(Q23="Impacto",Q24="Probabilidad"),(AA22-(+AA22*T24)),IF(Q24="Impacto",AA23,""))),"")</f>
        <v>0.1008</v>
      </c>
      <c r="Z24" s="85" t="str">
        <f t="shared" si="0"/>
        <v>Muy Baja</v>
      </c>
      <c r="AA24" s="80">
        <f t="shared" si="5"/>
        <v>0.1008</v>
      </c>
      <c r="AB24" s="85" t="str">
        <f t="shared" si="6"/>
        <v>Catastrófico</v>
      </c>
      <c r="AC24" s="80">
        <f>IFERROR(IF(AND(Q23="Impacto",Q24="Impacto"),(AC23-(+AC23*T24)),IF(AND(Q23="Probabilidad",Q24="Impacto"),(AC22-(+AC22*T24)),IF(Q24="Probabilidad",AC23,""))),"")</f>
        <v>1</v>
      </c>
      <c r="AD24" s="210"/>
      <c r="AE24" s="216"/>
      <c r="AF24" s="210"/>
      <c r="AG24" s="216"/>
      <c r="AH24" s="225"/>
      <c r="AI24" s="230"/>
      <c r="AJ24" s="236"/>
      <c r="AK24" s="224"/>
      <c r="AL24" s="190"/>
      <c r="AM24" s="190"/>
      <c r="AN24" s="190"/>
      <c r="AO24" s="190"/>
      <c r="AP24" s="190"/>
      <c r="AQ24" s="190"/>
      <c r="AR24" s="190"/>
      <c r="AS24" s="190"/>
      <c r="AT24" s="88"/>
      <c r="AU24" s="88"/>
      <c r="AV24" s="88"/>
      <c r="AW24" s="88"/>
      <c r="AX24" s="88"/>
      <c r="AY24" s="88"/>
      <c r="AZ24" s="88"/>
    </row>
    <row r="25" spans="1:52" ht="165.75" customHeight="1" x14ac:dyDescent="0.25">
      <c r="A25" s="258"/>
      <c r="B25" s="246"/>
      <c r="C25" s="236"/>
      <c r="D25" s="236"/>
      <c r="E25" s="236"/>
      <c r="F25" s="257"/>
      <c r="G25" s="236"/>
      <c r="H25" s="112"/>
      <c r="I25" s="252"/>
      <c r="J25" s="210"/>
      <c r="K25" s="211"/>
      <c r="L25" s="210"/>
      <c r="M25" s="211"/>
      <c r="N25" s="213"/>
      <c r="O25" s="81">
        <v>4</v>
      </c>
      <c r="P25" s="113" t="s">
        <v>193</v>
      </c>
      <c r="Q25" s="81" t="str">
        <f t="shared" si="3"/>
        <v>Impacto</v>
      </c>
      <c r="R25" s="82" t="s">
        <v>126</v>
      </c>
      <c r="S25" s="82" t="s">
        <v>127</v>
      </c>
      <c r="T25" s="80" t="str">
        <f t="shared" si="4"/>
        <v>25%</v>
      </c>
      <c r="U25" s="82" t="s">
        <v>128</v>
      </c>
      <c r="V25" s="82" t="s">
        <v>129</v>
      </c>
      <c r="W25" s="82" t="s">
        <v>130</v>
      </c>
      <c r="X25" s="87" t="s">
        <v>194</v>
      </c>
      <c r="Y25" s="86">
        <f>IFERROR(IF(AND(Q24="Probabilidad",Q25="Probabilidad"),(AA24-(+AA24*T25)),IF(AND(Q24="Impacto",Q25="Probabilidad"),(AA23-(+AA23*T25)),IF(Q25="Impacto",AA24,""))),"")</f>
        <v>0.1008</v>
      </c>
      <c r="Z25" s="85" t="str">
        <f t="shared" si="0"/>
        <v>Muy Baja</v>
      </c>
      <c r="AA25" s="80">
        <f t="shared" si="5"/>
        <v>0.1008</v>
      </c>
      <c r="AB25" s="85" t="str">
        <f t="shared" si="6"/>
        <v>Mayor</v>
      </c>
      <c r="AC25" s="80">
        <f>IFERROR(IF(AND(Q24="Impacto",Q25="Impacto"),(AC24-(+AC24*T25)),IF(AND(Q24="Probabilidad",Q25="Impacto"),(AC23-(+AC23*T25)),IF(Q25="Probabilidad",AC24,""))),"")</f>
        <v>0.75</v>
      </c>
      <c r="AD25" s="210"/>
      <c r="AE25" s="216"/>
      <c r="AF25" s="210"/>
      <c r="AG25" s="216"/>
      <c r="AH25" s="225"/>
      <c r="AI25" s="230"/>
      <c r="AJ25" s="237"/>
      <c r="AK25" s="224"/>
      <c r="AL25" s="190"/>
      <c r="AM25" s="190"/>
      <c r="AN25" s="190"/>
      <c r="AO25" s="190"/>
      <c r="AP25" s="190"/>
      <c r="AQ25" s="190"/>
      <c r="AR25" s="190"/>
      <c r="AS25" s="190"/>
      <c r="AT25" s="88"/>
      <c r="AU25" s="88"/>
      <c r="AV25" s="88"/>
      <c r="AW25" s="88"/>
      <c r="AX25" s="88"/>
      <c r="AY25" s="88"/>
      <c r="AZ25" s="88"/>
    </row>
    <row r="26" spans="1:52" ht="110.25" customHeight="1" x14ac:dyDescent="0.25">
      <c r="A26" s="258" t="s">
        <v>195</v>
      </c>
      <c r="B26" s="246" t="s">
        <v>196</v>
      </c>
      <c r="C26" s="235" t="s">
        <v>197</v>
      </c>
      <c r="D26" s="235" t="s">
        <v>198</v>
      </c>
      <c r="E26" s="235" t="s">
        <v>199</v>
      </c>
      <c r="F26" s="256" t="s">
        <v>200</v>
      </c>
      <c r="G26" s="235" t="s">
        <v>201</v>
      </c>
      <c r="H26" s="112" t="s">
        <v>202</v>
      </c>
      <c r="I26" s="251" t="s">
        <v>203</v>
      </c>
      <c r="J26" s="209" t="s">
        <v>173</v>
      </c>
      <c r="K26" s="211">
        <f>IF(J26="","",IF(J26="Muy Baja",0.2,IF(J26="Baja",0.4,IF(J26="Media",0.6,IF(J26="Alta",0.8,IF(J26="Muy Alta",1,))))))</f>
        <v>0.4</v>
      </c>
      <c r="L26" s="209" t="s">
        <v>124</v>
      </c>
      <c r="M26" s="211">
        <f>IF(L26="","",IF(L26="Leve",0.2,IF(L26="Menor",0.4,IF(L26="Moderado",0.6,IF(L26="Mayor",0.8,IF(L26="Catastrófico",1,))))))</f>
        <v>0.6</v>
      </c>
      <c r="N26" s="213" t="str">
        <f>IF(OR(AND(J26="Muy Baja",L26="Leve"),AND(J26="Muy Baja",L26="Menor"),AND(J26="Baja",L26="Leve")),"Bajo",IF(OR(AND(J26="Muy baja",L26="Moderado"),AND(J26="Baja",L26="Menor"),AND(J26="Baja",L26="Moderado"),AND(J26="Media",L26="Leve"),AND(J26="Media",L26="Menor"),AND(J26="Media",L26="Moderado"),AND(J26="Alta",L26="Leve"),AND(J26="Alta",L26="Menor")),"Moderado",IF(OR(AND(J26="Muy Baja",L26="Mayor"),AND(J26="Baja",L26="Mayor"),AND(J26="Media",L26="Mayor"),AND(J26="Alta",L26="Moderado"),AND(J26="Alta",L26="Mayor"),AND(J26="Muy Alta",L26="Leve"),AND(J26="Muy Alta",L26="Menor"),AND(J26="Muy Alta",L26="Moderado"),AND(J26="Muy Alta",L26="Mayor")),"Alto",IF(OR(AND(J26="Muy Baja",L26="Catastrófico"),AND(J26="Baja",L26="Catastrófico"),AND(J26="Media",L26="Catastrófico"),AND(J26="Alta",L26="Catastrófico"),AND(J26="Muy Alta",L26="Catastrófico")),"Extremo",""))))</f>
        <v>Moderado</v>
      </c>
      <c r="O26" s="81">
        <v>1</v>
      </c>
      <c r="P26" s="114" t="s">
        <v>204</v>
      </c>
      <c r="Q26" s="81" t="str">
        <f t="shared" ref="Q26:Q37" si="7">IF(OR(R26="Preventivo",R26="Detectivo"),"Probabilidad",IF(R26="Correctivo","Impacto",""))</f>
        <v>Probabilidad</v>
      </c>
      <c r="R26" s="82" t="s">
        <v>143</v>
      </c>
      <c r="S26" s="82" t="s">
        <v>127</v>
      </c>
      <c r="T26" s="80" t="str">
        <f>IF(AND(R26="Preventivo",S26="Automático"),"50%",IF(AND(R26="Preventivo",S26="Manual"),"40%",IF(AND(R26="Detectivo",S26="Automático"),"40%",IF(AND(R26="Detectivo",S26="Manual"),"30%",IF(AND(R26="Correctivo",S26="Automático"),"35%",IF(AND(R26="Correctivo",S26="Manual"),"25%",""))))))</f>
        <v>40%</v>
      </c>
      <c r="U26" s="82" t="s">
        <v>144</v>
      </c>
      <c r="V26" s="82" t="s">
        <v>151</v>
      </c>
      <c r="W26" s="82" t="s">
        <v>130</v>
      </c>
      <c r="X26" s="112" t="s">
        <v>205</v>
      </c>
      <c r="Y26" s="86">
        <f>IFERROR(IF(Q26="Probabilidad",(K26-(+K26*T26)),IF(Q26="Impacto",K26,"")),"")</f>
        <v>0.24</v>
      </c>
      <c r="Z26" s="85" t="str">
        <f>IFERROR(IF(Y26="","",IF(Y26&lt;=0.2,"Muy Baja",IF(Y26&lt;=0.4,"Baja",IF(Y26&lt;=0.6,"Media",IF(Y26&lt;=0.8,"Alta","Muy Alta"))))),"")</f>
        <v>Baja</v>
      </c>
      <c r="AA26" s="80">
        <f t="shared" si="5"/>
        <v>0.24</v>
      </c>
      <c r="AB26" s="85" t="str">
        <f t="shared" si="6"/>
        <v>Moderado</v>
      </c>
      <c r="AC26" s="80">
        <f>IFERROR(IF(Q26="Impacto",(M26-(+M26*T26)),IF(Q26="Probabilidad",M26,"")),"")</f>
        <v>0.6</v>
      </c>
      <c r="AD26" s="209" t="str">
        <f>IFERROR(IF(AE26=0,"",IF(AND(AE26&gt;0,AE26&lt;=0.2),"Muy Baja",IF(AE26&lt;=0.4,"Baja",IF(AE26&lt;=0.6,"Media",IF(AE26&lt;=0.8,"Alta","Muy Alta"))))),"")</f>
        <v>Muy Baja</v>
      </c>
      <c r="AE26" s="215">
        <f>MIN(Y26:Y28)</f>
        <v>0.14399999999999999</v>
      </c>
      <c r="AF26" s="209" t="str">
        <f>IFERROR(IF(AG26=0,"",IF(AND(AG26&gt;0,AG26&lt;=0.2),"Leve",IF(AG26&lt;=0.4,"Menor",IF(AG26&lt;=0.6,"Moderado",IF(AG26&lt;=0.8,"Mayor","Catastrófico"))))),"")</f>
        <v>Moderado</v>
      </c>
      <c r="AG26" s="215">
        <f>MIN(AC26:AC28)</f>
        <v>0.6</v>
      </c>
      <c r="AH26" s="214" t="str">
        <f>IFERROR(IF(OR(AND(AD26="Muy Baja",AF26="Leve"),AND(AD26="Muy Baja",AF26="Menor"),AND(AD26="Baja",AF26="Leve")),"Bajo",IF(OR(AND(AD26="Muy Baja",AF26="Moderado"),AND(AD26="Baja",AF26="Menor"),AND(AD26="Baja",AF26="Moderado"),AND(AD26="Media",AF26="Leve"),AND(AD26="Media",AF26="Menor"),AND(AD26="Media",AF26="Moderado"),AND(AD26="Alta",AF26="Leve"),AND(AD26="Alta",AF26="Menor")),"Moderado",IF(OR(AND(AD26="Muy Baja",AF26="Mayor"),AND(AD26="Baja",AF26="Mayor"),AND(AD26="Media",AF26="Mayor"),AND(AD26="Alta",AF26="Moderado"),AND(AD26="Alta",AF26="Mayor"),AND(AD26="Muy Alta",AF26="Leve"),AND(AD26="Muy Alta",AF26="Menor"),AND(AD26="Muy Alta",AF26="Moderado"),AND(AD26="Muy Alta",AF26="Mayor")),"Alto",IF(OR(AND(AD26="Muy Baja",AF26="Catastrófico"),AND(AD26="Baja",AF26="Catastrófico"),AND(AD26="Media",AF26="Catastrófico"),AND(AD26="Alta",AF26="Catastrófico"),AND(AD26="Muy Alta",AF26="Catastrófico")),"Extremo","")))),"")</f>
        <v>Moderado</v>
      </c>
      <c r="AI26" s="229" t="s">
        <v>132</v>
      </c>
      <c r="AJ26" s="223" t="s">
        <v>206</v>
      </c>
      <c r="AK26" s="224" t="s">
        <v>207</v>
      </c>
      <c r="AL26" s="199" t="s">
        <v>208</v>
      </c>
      <c r="AM26" s="191" t="s">
        <v>181</v>
      </c>
      <c r="AN26" s="199" t="s">
        <v>209</v>
      </c>
      <c r="AO26" s="191" t="s">
        <v>210</v>
      </c>
      <c r="AP26" s="199" t="s">
        <v>211</v>
      </c>
      <c r="AQ26" s="191" t="s">
        <v>212</v>
      </c>
      <c r="AR26" s="199" t="s">
        <v>213</v>
      </c>
      <c r="AS26" s="191" t="s">
        <v>214</v>
      </c>
      <c r="AT26" s="88"/>
      <c r="AU26" s="88"/>
      <c r="AV26" s="88"/>
      <c r="AW26" s="88"/>
      <c r="AX26" s="88"/>
      <c r="AY26" s="88"/>
      <c r="AZ26" s="88"/>
    </row>
    <row r="27" spans="1:52" ht="84.75" customHeight="1" x14ac:dyDescent="0.25">
      <c r="A27" s="258"/>
      <c r="B27" s="246"/>
      <c r="C27" s="236"/>
      <c r="D27" s="236"/>
      <c r="E27" s="236"/>
      <c r="F27" s="257"/>
      <c r="G27" s="236"/>
      <c r="H27" s="112" t="s">
        <v>215</v>
      </c>
      <c r="I27" s="252"/>
      <c r="J27" s="210"/>
      <c r="K27" s="211"/>
      <c r="L27" s="210"/>
      <c r="M27" s="211"/>
      <c r="N27" s="213"/>
      <c r="O27" s="81">
        <v>2</v>
      </c>
      <c r="P27" s="114" t="s">
        <v>216</v>
      </c>
      <c r="Q27" s="81" t="str">
        <f t="shared" si="7"/>
        <v>Probabilidad</v>
      </c>
      <c r="R27" s="82" t="s">
        <v>143</v>
      </c>
      <c r="S27" s="82" t="s">
        <v>127</v>
      </c>
      <c r="T27" s="80" t="str">
        <f>IF(AND(R27="Preventivo",S27="Automático"),"50%",IF(AND(R27="Preventivo",S27="Manual"),"40%",IF(AND(R27="Detectivo",S27="Automático"),"40%",IF(AND(R27="Detectivo",S27="Manual"),"30%",IF(AND(R27="Correctivo",S27="Automático"),"35%",IF(AND(R27="Correctivo",S27="Manual"),"25%",""))))))</f>
        <v>40%</v>
      </c>
      <c r="U27" s="82" t="s">
        <v>144</v>
      </c>
      <c r="V27" s="82" t="s">
        <v>151</v>
      </c>
      <c r="W27" s="82" t="s">
        <v>130</v>
      </c>
      <c r="X27" s="112" t="s">
        <v>205</v>
      </c>
      <c r="Y27" s="86">
        <f>IFERROR(IF(AND(Q26="Probabilidad",Q27="Probabilidad"),(AA26-(+AA26*T27)),IF(Q27="Probabilidad",(K26-(+K26*T27)),IF(Q27="Impacto",AA26,""))),"")</f>
        <v>0.14399999999999999</v>
      </c>
      <c r="Z27" s="85" t="str">
        <f>IFERROR(IF(Y27="","",IF(Y27&lt;=0.2,"Muy Baja",IF(Y27&lt;=0.4,"Baja",IF(Y27&lt;=0.6,"Media",IF(Y27&lt;=0.8,"Alta","Muy Alta"))))),"")</f>
        <v>Muy Baja</v>
      </c>
      <c r="AA27" s="80">
        <f t="shared" si="5"/>
        <v>0.14399999999999999</v>
      </c>
      <c r="AB27" s="85" t="str">
        <f t="shared" si="6"/>
        <v>Moderado</v>
      </c>
      <c r="AC27" s="80">
        <f>IFERROR(IF(AND(Q26="Impacto",Q27="Impacto"),(AC26-(+AC26*T27)),IF(Q27="Impacto",($M$15-(+$M$15*T27)),IF(Q27="Probabilidad",AC26,""))),"")</f>
        <v>0.6</v>
      </c>
      <c r="AD27" s="210"/>
      <c r="AE27" s="216"/>
      <c r="AF27" s="210"/>
      <c r="AG27" s="216"/>
      <c r="AH27" s="225"/>
      <c r="AI27" s="230"/>
      <c r="AJ27" s="223"/>
      <c r="AK27" s="224"/>
      <c r="AL27" s="192"/>
      <c r="AM27" s="192"/>
      <c r="AN27" s="192"/>
      <c r="AO27" s="192"/>
      <c r="AP27" s="192"/>
      <c r="AQ27" s="192"/>
      <c r="AR27" s="192"/>
      <c r="AS27" s="192"/>
      <c r="AT27" s="88"/>
      <c r="AU27" s="88"/>
      <c r="AV27" s="88"/>
      <c r="AW27" s="88"/>
      <c r="AX27" s="88"/>
      <c r="AY27" s="88"/>
      <c r="AZ27" s="88"/>
    </row>
    <row r="28" spans="1:52" ht="189.75" customHeight="1" x14ac:dyDescent="0.25">
      <c r="A28" s="258"/>
      <c r="B28" s="246"/>
      <c r="C28" s="236"/>
      <c r="D28" s="236"/>
      <c r="E28" s="236"/>
      <c r="F28" s="257"/>
      <c r="G28" s="236"/>
      <c r="H28" s="112" t="s">
        <v>217</v>
      </c>
      <c r="I28" s="252"/>
      <c r="J28" s="210"/>
      <c r="K28" s="211"/>
      <c r="L28" s="210"/>
      <c r="M28" s="211"/>
      <c r="N28" s="213"/>
      <c r="O28" s="81">
        <v>3</v>
      </c>
      <c r="P28" s="114" t="s">
        <v>218</v>
      </c>
      <c r="Q28" s="81" t="str">
        <f t="shared" si="7"/>
        <v/>
      </c>
      <c r="R28" s="82" t="s">
        <v>162</v>
      </c>
      <c r="S28" s="82" t="s">
        <v>162</v>
      </c>
      <c r="T28" s="80" t="s">
        <v>163</v>
      </c>
      <c r="U28" s="82" t="s">
        <v>162</v>
      </c>
      <c r="V28" s="82" t="s">
        <v>162</v>
      </c>
      <c r="W28" s="82" t="s">
        <v>162</v>
      </c>
      <c r="X28" s="87" t="s">
        <v>162</v>
      </c>
      <c r="Y28" s="86" t="str">
        <f>IFERROR(IF(AND(Q27="Probabilidad",Q28="Probabilidad"),(AA27-(+AA27*T28)),IF(AND(Q27="Impacto",Q28="Probabilidad"),(AA26-(+AA26*T28)),IF(Q28="Impacto",AA27,""))),"")</f>
        <v/>
      </c>
      <c r="Z28" s="85" t="str">
        <f>IFERROR(IF(Y28="","",IF(Y28&lt;=0.2,"Muy Baja",IF(Y28&lt;=0.4,"Baja",IF(Y28&lt;=0.6,"Media",IF(Y28&lt;=0.8,"Alta","Muy Alta"))))),"")</f>
        <v/>
      </c>
      <c r="AA28" s="80" t="str">
        <f t="shared" si="5"/>
        <v/>
      </c>
      <c r="AB28" s="85" t="str">
        <f t="shared" si="6"/>
        <v/>
      </c>
      <c r="AC28" s="80" t="str">
        <f>IFERROR(IF(AND(Q27="Impacto",Q28="Impacto"),(AC27-(+AC27*T28)),IF(AND(Q27="Probabilidad",Q28="Impacto"),(AC26-(+AC26*T28)),IF(Q28="Probabilidad",AC27,""))),"")</f>
        <v/>
      </c>
      <c r="AD28" s="210"/>
      <c r="AE28" s="216"/>
      <c r="AF28" s="210"/>
      <c r="AG28" s="216"/>
      <c r="AH28" s="225"/>
      <c r="AI28" s="230"/>
      <c r="AJ28" s="223"/>
      <c r="AK28" s="224"/>
      <c r="AL28" s="193"/>
      <c r="AM28" s="193"/>
      <c r="AN28" s="193"/>
      <c r="AO28" s="193"/>
      <c r="AP28" s="193"/>
      <c r="AQ28" s="193"/>
      <c r="AR28" s="193"/>
      <c r="AS28" s="193"/>
      <c r="AT28" s="88"/>
      <c r="AU28" s="88"/>
      <c r="AV28" s="88"/>
      <c r="AW28" s="88"/>
      <c r="AX28" s="88"/>
      <c r="AY28" s="88"/>
      <c r="AZ28" s="88"/>
    </row>
    <row r="29" spans="1:52" ht="261" customHeight="1" x14ac:dyDescent="0.25">
      <c r="A29" s="258" t="s">
        <v>219</v>
      </c>
      <c r="B29" s="246" t="s">
        <v>220</v>
      </c>
      <c r="C29" s="247" t="s">
        <v>221</v>
      </c>
      <c r="D29" s="247" t="s">
        <v>198</v>
      </c>
      <c r="E29" s="247" t="s">
        <v>222</v>
      </c>
      <c r="F29" s="247" t="s">
        <v>223</v>
      </c>
      <c r="G29" s="246" t="s">
        <v>224</v>
      </c>
      <c r="H29" s="112" t="s">
        <v>225</v>
      </c>
      <c r="I29" s="251" t="s">
        <v>203</v>
      </c>
      <c r="J29" s="209" t="s">
        <v>173</v>
      </c>
      <c r="K29" s="211">
        <f>IF(J29="","",IF(J29="Muy Baja",0.2,IF(J29="Baja",0.4,IF(J29="Media",0.6,IF(J29="Alta",0.8,IF(J29="Muy Alta",1,))))))</f>
        <v>0.4</v>
      </c>
      <c r="L29" s="209" t="s">
        <v>124</v>
      </c>
      <c r="M29" s="211">
        <f>IF(L29="","",IF(L29="Leve",0.2,IF(L29="Menor",0.4,IF(L29="Moderado",0.6,IF(L29="Mayor",0.8,IF(L29="Catastrófico",1,))))))</f>
        <v>0.6</v>
      </c>
      <c r="N29" s="213" t="str">
        <f>IF(OR(AND(J29="Muy Baja",L29="Leve"),AND(J29="Muy Baja",L29="Menor"),AND(J29="Baja",L29="Leve")),"Bajo",IF(OR(AND(J29="Muy baja",L29="Moderado"),AND(J29="Baja",L29="Menor"),AND(J29="Baja",L29="Moderado"),AND(J29="Media",L29="Leve"),AND(J29="Media",L29="Menor"),AND(J29="Media",L29="Moderado"),AND(J29="Alta",L29="Leve"),AND(J29="Alta",L29="Menor")),"Moderado",IF(OR(AND(J29="Muy Baja",L29="Mayor"),AND(J29="Baja",L29="Mayor"),AND(J29="Media",L29="Mayor"),AND(J29="Alta",L29="Moderado"),AND(J29="Alta",L29="Mayor"),AND(J29="Muy Alta",L29="Leve"),AND(J29="Muy Alta",L29="Menor"),AND(J29="Muy Alta",L29="Moderado"),AND(J29="Muy Alta",L29="Mayor")),"Alto",IF(OR(AND(J29="Muy Baja",L29="Catastrófico"),AND(J29="Baja",L29="Catastrófico"),AND(J29="Media",L29="Catastrófico"),AND(J29="Alta",L29="Catastrófico"),AND(J29="Muy Alta",L29="Catastrófico")),"Extremo",""))))</f>
        <v>Moderado</v>
      </c>
      <c r="O29" s="81">
        <v>1</v>
      </c>
      <c r="P29" s="114" t="s">
        <v>226</v>
      </c>
      <c r="Q29" s="81" t="str">
        <f t="shared" si="7"/>
        <v>Probabilidad</v>
      </c>
      <c r="R29" s="82" t="s">
        <v>143</v>
      </c>
      <c r="S29" s="82" t="s">
        <v>127</v>
      </c>
      <c r="T29" s="80" t="str">
        <f>IF(AND(R29="Preventivo",S29="Automático"),"50%",IF(AND(R29="Preventivo",S29="Manual"),"40%",IF(AND(R29="Detectivo",S29="Automático"),"40%",IF(AND(R29="Detectivo",S29="Manual"),"30%",IF(AND(R29="Correctivo",S29="Automático"),"35%",IF(AND(R29="Correctivo",S29="Manual"),"25%",""))))))</f>
        <v>40%</v>
      </c>
      <c r="U29" s="82" t="s">
        <v>128</v>
      </c>
      <c r="V29" s="82" t="s">
        <v>129</v>
      </c>
      <c r="W29" s="82" t="s">
        <v>130</v>
      </c>
      <c r="X29" s="112" t="s">
        <v>227</v>
      </c>
      <c r="Y29" s="86">
        <f>IFERROR(IF(Q29="Probabilidad",(K29-(+K29*T29)),IF(Q29="Impacto",K29,"")),"")</f>
        <v>0.24</v>
      </c>
      <c r="Z29" s="85" t="str">
        <f>IFERROR(IF(Y29="","",IF(Y29&lt;=0.2,"Muy Baja",IF(Y29&lt;=0.4,"Baja",IF(Y29&lt;=0.6,"Media",IF(Y29&lt;=0.8,"Alta","Muy Alta"))))),"")</f>
        <v>Baja</v>
      </c>
      <c r="AA29" s="80">
        <f t="shared" si="5"/>
        <v>0.24</v>
      </c>
      <c r="AB29" s="85" t="str">
        <f t="shared" si="6"/>
        <v>Moderado</v>
      </c>
      <c r="AC29" s="80">
        <f>IFERROR(IF(Q29="Impacto",(M29-(+M29*T29)),IF(Q29="Probabilidad",M29,"")),"")</f>
        <v>0.6</v>
      </c>
      <c r="AD29" s="209" t="str">
        <f>IFERROR(IF(AE29=0,"",IF(AND(AE29&gt;0,AE29&lt;=0.2),"Muy Baja",IF(AE29&lt;=0.4,"Baja",IF(AE29&lt;=0.6,"Media",IF(AE29&lt;=0.8,"Alta","Muy Alta"))))),"")</f>
        <v>Muy Baja</v>
      </c>
      <c r="AE29" s="215">
        <f>MIN(Y29:Y30)</f>
        <v>0.14399999999999999</v>
      </c>
      <c r="AF29" s="209" t="str">
        <f>IFERROR(IF(AG29=0,"",IF(AND(AG29&gt;0,AG29&lt;=0.2),"Leve",IF(AG29&lt;=0.4,"Menor",IF(AG29&lt;=0.6,"Moderado",IF(AG29&lt;=0.8,"Mayor","Catastrófico"))))),"")</f>
        <v>Moderado</v>
      </c>
      <c r="AG29" s="215">
        <f>MIN(AC29:AC30)</f>
        <v>0.6</v>
      </c>
      <c r="AH29" s="214" t="str">
        <f>IFERROR(IF(OR(AND(AD29="Muy Baja",AF29="Leve"),AND(AD29="Muy Baja",AF29="Menor"),AND(AD29="Baja",AF29="Leve")),"Bajo",IF(OR(AND(AD29="Muy Baja",AF29="Moderado"),AND(AD29="Baja",AF29="Menor"),AND(AD29="Baja",AF29="Moderado"),AND(AD29="Media",AF29="Leve"),AND(AD29="Media",AF29="Menor"),AND(AD29="Media",AF29="Moderado"),AND(AD29="Alta",AF29="Leve"),AND(AD29="Alta",AF29="Menor")),"Moderado",IF(OR(AND(AD29="Muy Baja",AF29="Mayor"),AND(AD29="Baja",AF29="Mayor"),AND(AD29="Media",AF29="Mayor"),AND(AD29="Alta",AF29="Moderado"),AND(AD29="Alta",AF29="Mayor"),AND(AD29="Muy Alta",AF29="Leve"),AND(AD29="Muy Alta",AF29="Menor"),AND(AD29="Muy Alta",AF29="Moderado"),AND(AD29="Muy Alta",AF29="Mayor")),"Alto",IF(OR(AND(AD29="Muy Baja",AF29="Catastrófico"),AND(AD29="Baja",AF29="Catastrófico"),AND(AD29="Media",AF29="Catastrófico"),AND(AD29="Alta",AF29="Catastrófico"),AND(AD29="Muy Alta",AF29="Catastrófico")),"Extremo","")))),"")</f>
        <v>Moderado</v>
      </c>
      <c r="AI29" s="229" t="s">
        <v>132</v>
      </c>
      <c r="AJ29" s="223"/>
      <c r="AK29" s="115" t="s">
        <v>228</v>
      </c>
      <c r="AL29" s="199" t="s">
        <v>229</v>
      </c>
      <c r="AM29" s="191" t="s">
        <v>181</v>
      </c>
      <c r="AN29" s="199" t="s">
        <v>230</v>
      </c>
      <c r="AO29" s="191" t="s">
        <v>231</v>
      </c>
      <c r="AP29" s="199" t="s">
        <v>232</v>
      </c>
      <c r="AQ29" s="191" t="s">
        <v>233</v>
      </c>
      <c r="AR29" s="199" t="s">
        <v>234</v>
      </c>
      <c r="AS29" s="191" t="s">
        <v>235</v>
      </c>
      <c r="AT29" s="88"/>
      <c r="AU29" s="88"/>
      <c r="AV29" s="88"/>
      <c r="AW29" s="88"/>
      <c r="AX29" s="88"/>
      <c r="AY29" s="88"/>
      <c r="AZ29" s="88"/>
    </row>
    <row r="30" spans="1:52" ht="125.25" customHeight="1" x14ac:dyDescent="0.25">
      <c r="A30" s="258"/>
      <c r="B30" s="246"/>
      <c r="C30" s="247"/>
      <c r="D30" s="247"/>
      <c r="E30" s="247"/>
      <c r="F30" s="247"/>
      <c r="G30" s="246"/>
      <c r="H30" s="112" t="s">
        <v>236</v>
      </c>
      <c r="I30" s="252"/>
      <c r="J30" s="210"/>
      <c r="K30" s="211"/>
      <c r="L30" s="210"/>
      <c r="M30" s="211"/>
      <c r="N30" s="213"/>
      <c r="O30" s="81">
        <v>2</v>
      </c>
      <c r="P30" s="114" t="s">
        <v>237</v>
      </c>
      <c r="Q30" s="81" t="str">
        <f t="shared" ref="Q30" si="8">IF(OR(R30="Preventivo",R30="Detectivo"),"Probabilidad",IF(R30="Correctivo","Impacto",""))</f>
        <v>Probabilidad</v>
      </c>
      <c r="R30" s="82" t="s">
        <v>143</v>
      </c>
      <c r="S30" s="82" t="s">
        <v>127</v>
      </c>
      <c r="T30" s="80" t="str">
        <f>IF(AND(R30="Preventivo",S30="Automático"),"50%",IF(AND(R30="Preventivo",S30="Manual"),"40%",IF(AND(R30="Detectivo",S30="Automático"),"40%",IF(AND(R30="Detectivo",S30="Manual"),"30%",IF(AND(R30="Correctivo",S30="Automático"),"35%",IF(AND(R30="Correctivo",S30="Manual"),"25%",""))))))</f>
        <v>40%</v>
      </c>
      <c r="U30" s="82" t="s">
        <v>144</v>
      </c>
      <c r="V30" s="82" t="s">
        <v>129</v>
      </c>
      <c r="W30" s="82" t="s">
        <v>130</v>
      </c>
      <c r="X30" s="87" t="s">
        <v>238</v>
      </c>
      <c r="Y30" s="86">
        <f>IFERROR(IF(AND(Q29="Probabilidad",Q30="Probabilidad"),(AA29-(+AA29*T30)),IF(Q30="Probabilidad",(K29-(+K29*T30)),IF(Q30="Impacto",AA29,""))),"")</f>
        <v>0.14399999999999999</v>
      </c>
      <c r="Z30" s="85" t="str">
        <f>IFERROR(IF(Y30="","",IF(Y30&lt;=0.2,"Muy Baja",IF(Y30&lt;=0.4,"Baja",IF(Y30&lt;=0.6,"Media",IF(Y30&lt;=0.8,"Alta","Muy Alta"))))),"")</f>
        <v>Muy Baja</v>
      </c>
      <c r="AA30" s="80">
        <f t="shared" si="5"/>
        <v>0.14399999999999999</v>
      </c>
      <c r="AB30" s="85" t="str">
        <f t="shared" si="6"/>
        <v>Moderado</v>
      </c>
      <c r="AC30" s="80">
        <f>IFERROR(IF(AND(Q29="Impacto",Q30="Impacto"),(AC29-(+AC29*T30)),IF(Q30="Impacto",($M$15-(+$M$15*T30)),IF(Q30="Probabilidad",AC29,""))),"")</f>
        <v>0.6</v>
      </c>
      <c r="AD30" s="210"/>
      <c r="AE30" s="216"/>
      <c r="AF30" s="210"/>
      <c r="AG30" s="216"/>
      <c r="AH30" s="225"/>
      <c r="AI30" s="230"/>
      <c r="AJ30" s="223"/>
      <c r="AK30" s="116"/>
      <c r="AL30" s="193"/>
      <c r="AM30" s="193"/>
      <c r="AN30" s="193"/>
      <c r="AO30" s="193"/>
      <c r="AP30" s="193"/>
      <c r="AQ30" s="193"/>
      <c r="AR30" s="193"/>
      <c r="AS30" s="193"/>
      <c r="AT30" s="88"/>
      <c r="AU30" s="88"/>
      <c r="AV30" s="88"/>
      <c r="AW30" s="88"/>
      <c r="AX30" s="88"/>
      <c r="AY30" s="88"/>
      <c r="AZ30" s="88"/>
    </row>
    <row r="31" spans="1:52" ht="55.95" customHeight="1" x14ac:dyDescent="0.25">
      <c r="A31" s="258" t="s">
        <v>239</v>
      </c>
      <c r="B31" s="235" t="s">
        <v>220</v>
      </c>
      <c r="C31" s="235" t="s">
        <v>221</v>
      </c>
      <c r="D31" s="235" t="s">
        <v>240</v>
      </c>
      <c r="E31" s="235" t="s">
        <v>241</v>
      </c>
      <c r="F31" s="256" t="s">
        <v>242</v>
      </c>
      <c r="G31" s="235" t="s">
        <v>243</v>
      </c>
      <c r="H31" s="294" t="s">
        <v>244</v>
      </c>
      <c r="I31" s="251" t="s">
        <v>245</v>
      </c>
      <c r="J31" s="209" t="s">
        <v>173</v>
      </c>
      <c r="K31" s="212">
        <f t="shared" ref="K31" si="9">IF(J31="","",IF(J31="Muy Baja",0.2,IF(J31="Baja",0.4,IF(J31="Media",0.6,IF(J31="Alta",0.8,IF(J31="Muy Alta",1,))))))</f>
        <v>0.4</v>
      </c>
      <c r="L31" s="209" t="s">
        <v>246</v>
      </c>
      <c r="M31" s="212">
        <f t="shared" ref="M31" si="10">IF(L31="","",IF(L31="Leve",0.2,IF(L31="Menor",0.4,IF(L31="Moderado",0.6,IF(L31="Mayor",0.8,IF(L31="Catastrófico",1,))))))</f>
        <v>0.8</v>
      </c>
      <c r="N31" s="214" t="str">
        <f t="shared" ref="N31" si="11">IF(OR(AND(J31="Muy Baja",L31="Leve"),AND(J31="Muy Baja",L31="Menor"),AND(J31="Baja",L31="Leve")),"Bajo",IF(OR(AND(J31="Muy baja",L31="Moderado"),AND(J31="Baja",L31="Menor"),AND(J31="Baja",L31="Moderado"),AND(J31="Media",L31="Leve"),AND(J31="Media",L31="Menor"),AND(J31="Media",L31="Moderado"),AND(J31="Alta",L31="Leve"),AND(J31="Alta",L31="Menor")),"Moderado",IF(OR(AND(J31="Muy Baja",L31="Mayor"),AND(J31="Baja",L31="Mayor"),AND(J31="Media",L31="Mayor"),AND(J31="Alta",L31="Moderado"),AND(J31="Alta",L31="Mayor"),AND(J31="Muy Alta",L31="Leve"),AND(J31="Muy Alta",L31="Menor"),AND(J31="Muy Alta",L31="Moderado"),AND(J31="Muy Alta",L31="Mayor")),"Alto",IF(OR(AND(J31="Muy Baja",L31="Catastrófico"),AND(J31="Baja",L31="Catastrófico"),AND(J31="Media",L31="Catastrófico"),AND(J31="Alta",L31="Catastrófico"),AND(J31="Muy Alta",L31="Catastrófico")),"Extremo",""))))</f>
        <v>Alto</v>
      </c>
      <c r="O31" s="81" t="s">
        <v>247</v>
      </c>
      <c r="P31" s="113" t="s">
        <v>248</v>
      </c>
      <c r="Q31" s="81" t="str">
        <f>IF(OR(R31="Preventivo",R31="Detectivo"),"Probabilidad",IF(R31="Correctivo","Impacto",""))</f>
        <v>Probabilidad</v>
      </c>
      <c r="R31" s="82" t="s">
        <v>158</v>
      </c>
      <c r="S31" s="82" t="s">
        <v>127</v>
      </c>
      <c r="T31" s="80" t="str">
        <f>IF(AND(R31="Preventivo",S31="Automático"),"50%",IF(AND(R31="Preventivo",S31="Manual"),"40%",IF(AND(R31="Detectivo",S31="Automático"),"40%",IF(AND(R31="Detectivo",S31="Manual"),"30%",IF(AND(R31="Correctivo",S31="Automático"),"35%",IF(AND(R31="Correctivo",S31="Manual"),"25%",""))))))</f>
        <v>30%</v>
      </c>
      <c r="U31" s="82" t="s">
        <v>144</v>
      </c>
      <c r="V31" s="82" t="s">
        <v>129</v>
      </c>
      <c r="W31" s="82" t="s">
        <v>130</v>
      </c>
      <c r="X31" s="117" t="s">
        <v>249</v>
      </c>
      <c r="Y31" s="86">
        <f>IFERROR(IF(Q31="Probabilidad",(K31-(+K31*T31)),IF(Q31="Impacto",K31,"")),"")</f>
        <v>0.28000000000000003</v>
      </c>
      <c r="Z31" s="85" t="str">
        <f t="shared" ref="Z31:Z34" si="12">IFERROR(IF(Y31="","",IF(Y31&lt;=0.2,"Muy Baja",IF(Y31&lt;=0.4,"Baja",IF(Y31&lt;=0.6,"Media",IF(Y31&lt;=0.8,"Alta","Muy Alta"))))),"")</f>
        <v>Baja</v>
      </c>
      <c r="AA31" s="80">
        <f>+Y31</f>
        <v>0.28000000000000003</v>
      </c>
      <c r="AB31" s="85" t="str">
        <f>IFERROR(IF(AC31="","",IF(AC31&lt;=0.2,"Leve",IF(AC31&lt;=0.4,"Menor",IF(AC31&lt;=0.6,"Moderado",IF(AC31&lt;=0.8,"Mayor","Catastrófico"))))),"")</f>
        <v>Mayor</v>
      </c>
      <c r="AC31" s="80">
        <f>IFERROR(IF(Q31="Impacto",(M31-(+M31*T31)),IF(Q31="Probabilidad",M31,"")),"")</f>
        <v>0.8</v>
      </c>
      <c r="AD31" s="209" t="str">
        <f>IFERROR(IF(AE31=0,"",IF(AND(AE31&gt;0,AE31&lt;=0.2),"Muy Baja",IF(AE31&lt;=0.4,"Baja",IF(AE31&lt;=0.6,"Media",IF(AE31&lt;=0.8,"Alta","Muy Alta"))))),"")</f>
        <v>Muy Baja</v>
      </c>
      <c r="AE31" s="215">
        <f>MIN(Y31:Y34)</f>
        <v>0.1008</v>
      </c>
      <c r="AF31" s="209" t="str">
        <f>IFERROR(IF(AG31=0,"",IF(AND(AG31&gt;0,AG31&lt;=0.2),"Leve",IF(AG31&lt;=0.4,"Menor",IF(AG31&lt;=0.6,"Moderado",IF(AG31&lt;=0.8,"Mayor","Catastrófico"))))),"")</f>
        <v>Moderado</v>
      </c>
      <c r="AG31" s="215">
        <f>MIN(AC31:AC34)</f>
        <v>0.60000000000000009</v>
      </c>
      <c r="AH31" s="214" t="str">
        <f>IFERROR(IF(OR(AND(AD31="Muy Baja",AF31="Leve"),AND(AD31="Muy Baja",AF31="Menor"),AND(AD31="Baja",AF31="Leve")),"Bajo",IF(OR(AND(AD31="Muy Baja",AF31="Moderado"),AND(AD31="Baja",AF31="Menor"),AND(AD31="Baja",AF31="Moderado"),AND(AD31="Media",AF31="Leve"),AND(AD31="Media",AF31="Menor"),AND(AD31="Media",AF31="Moderado"),AND(AD31="Alta",AF31="Leve"),AND(AD31="Alta",AF31="Menor")),"Moderado",IF(OR(AND(AD31="Muy Baja",AF31="Mayor"),AND(AD31="Baja",AF31="Mayor"),AND(AD31="Media",AF31="Mayor"),AND(AD31="Alta",AF31="Moderado"),AND(AD31="Alta",AF31="Mayor"),AND(AD31="Muy Alta",AF31="Leve"),AND(AD31="Muy Alta",AF31="Menor"),AND(AD31="Muy Alta",AF31="Moderado"),AND(AD31="Muy Alta",AF31="Mayor")),"Alto",IF(OR(AND(AD31="Muy Baja",AF31="Catastrófico"),AND(AD31="Baja",AF31="Catastrófico"),AND(AD31="Media",AF31="Catastrófico"),AND(AD31="Alta",AF31="Catastrófico"),AND(AD31="Muy Alta",AF31="Catastrófico")),"Extremo","")))),"")</f>
        <v>Moderado</v>
      </c>
      <c r="AI31" s="229" t="s">
        <v>132</v>
      </c>
      <c r="AJ31" s="118"/>
      <c r="AK31" s="116"/>
      <c r="AL31" s="199" t="s">
        <v>250</v>
      </c>
      <c r="AM31" s="191" t="s">
        <v>181</v>
      </c>
      <c r="AN31" s="199" t="s">
        <v>251</v>
      </c>
      <c r="AO31" s="191" t="s">
        <v>252</v>
      </c>
      <c r="AP31" s="199" t="s">
        <v>253</v>
      </c>
      <c r="AQ31" s="191" t="s">
        <v>254</v>
      </c>
      <c r="AR31" s="199" t="s">
        <v>255</v>
      </c>
      <c r="AS31" s="191" t="s">
        <v>256</v>
      </c>
      <c r="AT31" s="88"/>
      <c r="AU31" s="88"/>
      <c r="AV31" s="88"/>
      <c r="AW31" s="88"/>
      <c r="AX31" s="88"/>
      <c r="AY31" s="88"/>
      <c r="AZ31" s="88"/>
    </row>
    <row r="32" spans="1:52" ht="55.95" customHeight="1" x14ac:dyDescent="0.25">
      <c r="A32" s="258"/>
      <c r="B32" s="236"/>
      <c r="C32" s="236"/>
      <c r="D32" s="236"/>
      <c r="E32" s="236"/>
      <c r="F32" s="257"/>
      <c r="G32" s="236"/>
      <c r="H32" s="295"/>
      <c r="I32" s="252"/>
      <c r="J32" s="210"/>
      <c r="K32" s="263"/>
      <c r="L32" s="210"/>
      <c r="M32" s="263"/>
      <c r="N32" s="225"/>
      <c r="O32" s="81" t="s">
        <v>257</v>
      </c>
      <c r="P32" s="113" t="s">
        <v>258</v>
      </c>
      <c r="Q32" s="81" t="str">
        <f>IF(OR(R32="Preventivo",R32="Detectivo"),"Probabilidad",IF(R32="Correctivo","Impacto",""))</f>
        <v>Probabilidad</v>
      </c>
      <c r="R32" s="82" t="s">
        <v>143</v>
      </c>
      <c r="S32" s="82" t="s">
        <v>127</v>
      </c>
      <c r="T32" s="80" t="str">
        <f>IF(AND(R32="Preventivo",S32="Automático"),"50%",IF(AND(R32="Preventivo",S32="Manual"),"40%",IF(AND(R32="Detectivo",S32="Automático"),"40%",IF(AND(R32="Detectivo",S32="Manual"),"30%",IF(AND(R32="Correctivo",S32="Automático"),"35%",IF(AND(R32="Correctivo",S32="Manual"),"25%",""))))))</f>
        <v>40%</v>
      </c>
      <c r="U32" s="82" t="s">
        <v>144</v>
      </c>
      <c r="V32" s="82" t="s">
        <v>129</v>
      </c>
      <c r="W32" s="82" t="s">
        <v>130</v>
      </c>
      <c r="X32" s="113" t="s">
        <v>259</v>
      </c>
      <c r="Y32" s="86">
        <f>IFERROR(IF(AND(Q31="Probabilidad",Q32="Probabilidad"),(AA31-(+AA31*T32)),IF(Q32="Probabilidad",(K31-(+K31*T32)),IF(Q32="Impacto",AA31,""))),"")</f>
        <v>0.16800000000000001</v>
      </c>
      <c r="Z32" s="85" t="str">
        <f t="shared" si="12"/>
        <v>Muy Baja</v>
      </c>
      <c r="AA32" s="80">
        <f t="shared" ref="AA32:AA34" si="13">+Y32</f>
        <v>0.16800000000000001</v>
      </c>
      <c r="AB32" s="85" t="str">
        <f t="shared" ref="AB32:AB34" si="14">IFERROR(IF(AC32="","",IF(AC32&lt;=0.2,"Leve",IF(AC32&lt;=0.4,"Menor",IF(AC32&lt;=0.6,"Moderado",IF(AC32&lt;=0.8,"Mayor","Catastrófico"))))),"")</f>
        <v>Mayor</v>
      </c>
      <c r="AC32" s="80">
        <f>IFERROR(IF(AND(Q31="Impacto",Q32="Impacto"),(AC31-(+AC31*T32)),IF(Q32="Impacto",($M$15-(+$M$15*T32)),IF(Q32="Probabilidad",AC31,""))),"")</f>
        <v>0.8</v>
      </c>
      <c r="AD32" s="210"/>
      <c r="AE32" s="216"/>
      <c r="AF32" s="210"/>
      <c r="AG32" s="216"/>
      <c r="AH32" s="225"/>
      <c r="AI32" s="230"/>
      <c r="AJ32" s="118"/>
      <c r="AK32" s="116"/>
      <c r="AL32" s="192"/>
      <c r="AM32" s="192"/>
      <c r="AN32" s="192"/>
      <c r="AO32" s="192"/>
      <c r="AP32" s="192"/>
      <c r="AQ32" s="192"/>
      <c r="AR32" s="192"/>
      <c r="AS32" s="192"/>
      <c r="AT32" s="88"/>
      <c r="AU32" s="88"/>
      <c r="AV32" s="88"/>
      <c r="AW32" s="88"/>
      <c r="AX32" s="88"/>
      <c r="AY32" s="88"/>
      <c r="AZ32" s="88"/>
    </row>
    <row r="33" spans="1:52" ht="96" customHeight="1" x14ac:dyDescent="0.25">
      <c r="A33" s="258"/>
      <c r="B33" s="236"/>
      <c r="C33" s="236"/>
      <c r="D33" s="236"/>
      <c r="E33" s="236"/>
      <c r="F33" s="257"/>
      <c r="G33" s="236"/>
      <c r="H33" s="107" t="s">
        <v>260</v>
      </c>
      <c r="I33" s="252"/>
      <c r="J33" s="210"/>
      <c r="K33" s="263"/>
      <c r="L33" s="210"/>
      <c r="M33" s="263"/>
      <c r="N33" s="225"/>
      <c r="O33" s="81">
        <v>2</v>
      </c>
      <c r="P33" s="113" t="s">
        <v>261</v>
      </c>
      <c r="Q33" s="81" t="str">
        <f>IF(OR(R33="Preventivo",R33="Detectivo"),"Probabilidad",IF(R33="Correctivo","Impacto",""))</f>
        <v>Probabilidad</v>
      </c>
      <c r="R33" s="82" t="s">
        <v>143</v>
      </c>
      <c r="S33" s="82" t="s">
        <v>127</v>
      </c>
      <c r="T33" s="80" t="str">
        <f t="shared" ref="T33:T34" si="15">IF(AND(R33="Preventivo",S33="Automático"),"50%",IF(AND(R33="Preventivo",S33="Manual"),"40%",IF(AND(R33="Detectivo",S33="Automático"),"40%",IF(AND(R33="Detectivo",S33="Manual"),"30%",IF(AND(R33="Correctivo",S33="Automático"),"35%",IF(AND(R33="Correctivo",S33="Manual"),"25%",""))))))</f>
        <v>40%</v>
      </c>
      <c r="U33" s="82" t="s">
        <v>128</v>
      </c>
      <c r="V33" s="82" t="s">
        <v>129</v>
      </c>
      <c r="W33" s="82" t="s">
        <v>130</v>
      </c>
      <c r="X33" s="108" t="s">
        <v>262</v>
      </c>
      <c r="Y33" s="86">
        <f>IFERROR(IF(AND(Q32="Probabilidad",Q33="Probabilidad"),(AA32-(+AA32*T33)),IF(AND(Q32="Impacto",Q33="Probabilidad"),(AA31-(+AA31*T33)),IF(Q33="Impacto",AA32,""))),"")</f>
        <v>0.1008</v>
      </c>
      <c r="Z33" s="85" t="str">
        <f t="shared" si="12"/>
        <v>Muy Baja</v>
      </c>
      <c r="AA33" s="80">
        <f t="shared" si="13"/>
        <v>0.1008</v>
      </c>
      <c r="AB33" s="85" t="str">
        <f t="shared" si="14"/>
        <v>Mayor</v>
      </c>
      <c r="AC33" s="80">
        <f>IFERROR(IF(AND(Q32="Impacto",Q33="Impacto"),(AC32-(+AC32*T33)),IF(AND(Q32="Probabilidad",Q33="Impacto"),(AC31-(+AC31*T33)),IF(Q33="Probabilidad",AC32,""))),"")</f>
        <v>0.8</v>
      </c>
      <c r="AD33" s="210"/>
      <c r="AE33" s="216"/>
      <c r="AF33" s="210"/>
      <c r="AG33" s="216"/>
      <c r="AH33" s="225"/>
      <c r="AI33" s="230"/>
      <c r="AJ33" s="118" t="s">
        <v>263</v>
      </c>
      <c r="AK33" s="116"/>
      <c r="AL33" s="192"/>
      <c r="AM33" s="192"/>
      <c r="AN33" s="192"/>
      <c r="AO33" s="192"/>
      <c r="AP33" s="192"/>
      <c r="AQ33" s="192"/>
      <c r="AR33" s="192"/>
      <c r="AS33" s="192"/>
      <c r="AT33" s="88"/>
      <c r="AU33" s="88"/>
      <c r="AV33" s="88"/>
      <c r="AW33" s="88"/>
      <c r="AX33" s="88"/>
      <c r="AY33" s="88"/>
      <c r="AZ33" s="88"/>
    </row>
    <row r="34" spans="1:52" ht="102.6" customHeight="1" x14ac:dyDescent="0.25">
      <c r="A34" s="258"/>
      <c r="B34" s="236"/>
      <c r="C34" s="236"/>
      <c r="D34" s="236"/>
      <c r="E34" s="236"/>
      <c r="F34" s="257"/>
      <c r="G34" s="236"/>
      <c r="I34" s="252"/>
      <c r="J34" s="234"/>
      <c r="K34" s="264"/>
      <c r="L34" s="234"/>
      <c r="M34" s="264"/>
      <c r="N34" s="262"/>
      <c r="O34" s="81">
        <v>3</v>
      </c>
      <c r="P34" s="110" t="s">
        <v>264</v>
      </c>
      <c r="Q34" s="81" t="str">
        <f>IF(OR(R34="Preventivo",R34="Detectivo"),"Probabilidad",IF(R34="Correctivo","Impacto",""))</f>
        <v>Impacto</v>
      </c>
      <c r="R34" s="82" t="s">
        <v>126</v>
      </c>
      <c r="S34" s="82" t="s">
        <v>127</v>
      </c>
      <c r="T34" s="80" t="str">
        <f t="shared" si="15"/>
        <v>25%</v>
      </c>
      <c r="U34" s="82" t="s">
        <v>144</v>
      </c>
      <c r="V34" s="82" t="s">
        <v>129</v>
      </c>
      <c r="W34" s="82" t="s">
        <v>130</v>
      </c>
      <c r="X34" s="119" t="s">
        <v>265</v>
      </c>
      <c r="Y34" s="86">
        <f>IFERROR(IF(AND(Q33="Probabilidad",Q34="Probabilidad"),(AA33-(+AA33*T34)),IF(AND(Q33="Impacto",Q34="Probabilidad"),(AA32-(+AA32*T34)),IF(Q34="Impacto",AA33,""))),"")</f>
        <v>0.1008</v>
      </c>
      <c r="Z34" s="85" t="str">
        <f t="shared" si="12"/>
        <v>Muy Baja</v>
      </c>
      <c r="AA34" s="80">
        <f t="shared" si="13"/>
        <v>0.1008</v>
      </c>
      <c r="AB34" s="85" t="str">
        <f t="shared" si="14"/>
        <v>Moderado</v>
      </c>
      <c r="AC34" s="80">
        <f>IFERROR(IF(AND(Q33="Impacto",Q34="Impacto"),(AC33-(+AC33*T34)),IF(AND(Q33="Probabilidad",Q34="Impacto"),(AC32-(+AC32*T34)),IF(Q34="Probabilidad",AC33,""))),"")</f>
        <v>0.60000000000000009</v>
      </c>
      <c r="AD34" s="210"/>
      <c r="AE34" s="216"/>
      <c r="AF34" s="210"/>
      <c r="AG34" s="216"/>
      <c r="AH34" s="225"/>
      <c r="AI34" s="230"/>
      <c r="AJ34" s="118"/>
      <c r="AK34" s="116"/>
      <c r="AL34" s="193"/>
      <c r="AM34" s="193"/>
      <c r="AN34" s="193"/>
      <c r="AO34" s="193"/>
      <c r="AP34" s="193"/>
      <c r="AQ34" s="193"/>
      <c r="AR34" s="193"/>
      <c r="AS34" s="193"/>
      <c r="AT34" s="88"/>
      <c r="AU34" s="88"/>
      <c r="AV34" s="88"/>
      <c r="AW34" s="88"/>
      <c r="AX34" s="88"/>
      <c r="AY34" s="88"/>
      <c r="AZ34" s="88"/>
    </row>
    <row r="35" spans="1:52" ht="63.75" customHeight="1" x14ac:dyDescent="0.25">
      <c r="A35" s="258" t="s">
        <v>266</v>
      </c>
      <c r="B35" s="246" t="s">
        <v>267</v>
      </c>
      <c r="C35" s="235" t="s">
        <v>268</v>
      </c>
      <c r="D35" s="235" t="s">
        <v>269</v>
      </c>
      <c r="E35" s="235" t="s">
        <v>270</v>
      </c>
      <c r="F35" s="256" t="s">
        <v>271</v>
      </c>
      <c r="G35" s="235" t="s">
        <v>272</v>
      </c>
      <c r="H35" s="112" t="s">
        <v>273</v>
      </c>
      <c r="I35" s="251" t="s">
        <v>203</v>
      </c>
      <c r="J35" s="209" t="s">
        <v>123</v>
      </c>
      <c r="K35" s="211">
        <f>IF(J35="","",IF(J35="Muy Baja",0.2,IF(J35="Baja",0.4,IF(J35="Media",0.6,IF(J35="Alta",0.8,IF(J35="Muy Alta",1,))))))</f>
        <v>0.6</v>
      </c>
      <c r="L35" s="209" t="s">
        <v>274</v>
      </c>
      <c r="M35" s="211">
        <f>IF(L35="","",IF(L35="Leve",0.2,IF(L35="Menor",0.4,IF(L35="Moderado",0.6,IF(L35="Mayor",0.8,IF(L35="Catastrófico",1,))))))</f>
        <v>0.8</v>
      </c>
      <c r="N35" s="213" t="str">
        <f>IF(OR(AND(J35="Muy Baja",L35="Leve"),AND(J35="Muy Baja",L35="Menor"),AND(J35="Baja",L35="Leve")),"Bajo",IF(OR(AND(J35="Muy baja",L35="Moderado"),AND(J35="Baja",L35="Menor"),AND(J35="Baja",L35="Moderado"),AND(J35="Media",L35="Leve"),AND(J35="Media",L35="Menor"),AND(J35="Media",L35="Moderado"),AND(J35="Alta",L35="Leve"),AND(J35="Alta",L35="Menor")),"Moderado",IF(OR(AND(J35="Muy Baja",L35="Mayor"),AND(J35="Baja",L35="Mayor"),AND(J35="Media",L35="Mayor"),AND(J35="Alta",L35="Moderado"),AND(J35="Alta",L35="Mayor"),AND(J35="Muy Alta",L35="Leve"),AND(J35="Muy Alta",L35="Menor"),AND(J35="Muy Alta",L35="Moderado"),AND(J35="Muy Alta",L35="Mayor")),"Alto",IF(OR(AND(J35="Muy Baja",L35="Catastrófico"),AND(J35="Baja",L35="Catastrófico"),AND(J35="Media",L35="Catastrófico"),AND(J35="Alta",L35="Catastrófico"),AND(J35="Muy Alta",L35="Catastrófico")),"Extremo",""))))</f>
        <v>Alto</v>
      </c>
      <c r="O35" s="81">
        <v>1</v>
      </c>
      <c r="P35" s="114" t="s">
        <v>275</v>
      </c>
      <c r="Q35" s="81" t="str">
        <f t="shared" si="7"/>
        <v>Probabilidad</v>
      </c>
      <c r="R35" s="82" t="s">
        <v>158</v>
      </c>
      <c r="S35" s="82" t="s">
        <v>127</v>
      </c>
      <c r="T35" s="80" t="str">
        <f>IF(AND(R35="Preventivo",S35="Automático"),"50%",IF(AND(R35="Preventivo",S35="Manual"),"40%",IF(AND(R35="Detectivo",S35="Automático"),"40%",IF(AND(R35="Detectivo",S35="Manual"),"30%",IF(AND(R35="Correctivo",S35="Automático"),"35%",IF(AND(R35="Correctivo",S35="Manual"),"25%",""))))))</f>
        <v>30%</v>
      </c>
      <c r="U35" s="82" t="s">
        <v>144</v>
      </c>
      <c r="V35" s="82" t="s">
        <v>129</v>
      </c>
      <c r="W35" s="82" t="s">
        <v>130</v>
      </c>
      <c r="X35" s="87" t="s">
        <v>276</v>
      </c>
      <c r="Y35" s="86">
        <f>IFERROR(IF(Q35="Probabilidad",(K35-(+K35*T35)),IF(Q35="Impacto",K35,"")),"")</f>
        <v>0.42</v>
      </c>
      <c r="Z35" s="85" t="str">
        <f t="shared" ref="Z35:Z37" si="16">IFERROR(IF(Y35="","",IF(Y35&lt;=0.2,"Muy Baja",IF(Y35&lt;=0.4,"Baja",IF(Y35&lt;=0.6,"Media",IF(Y35&lt;=0.8,"Alta","Muy Alta"))))),"")</f>
        <v>Media</v>
      </c>
      <c r="AA35" s="80">
        <f t="shared" si="5"/>
        <v>0.42</v>
      </c>
      <c r="AB35" s="85" t="str">
        <f t="shared" si="6"/>
        <v>Mayor</v>
      </c>
      <c r="AC35" s="80">
        <f>IFERROR(IF(Q35="Impacto",(M35-(+M35*T35)),IF(Q35="Probabilidad",M35,"")),"")</f>
        <v>0.8</v>
      </c>
      <c r="AD35" s="209" t="str">
        <f>IFERROR(IF(AE35=0,"",IF(AND(AE35&gt;0,AE35&lt;=0.2),"Muy Baja",IF(AE35&lt;=0.4,"Baja",IF(AE35&lt;=0.6,"Media",IF(AE35&lt;=0.8,"Alta","Muy Alta"))))),"")</f>
        <v>Media</v>
      </c>
      <c r="AE35" s="215">
        <f>MIN(Y35:Y38)</f>
        <v>0.42</v>
      </c>
      <c r="AF35" s="209" t="str">
        <f>IFERROR(IF(AG35=0,"",IF(AND(AG35&gt;0,AG35&lt;=0.2),"Leve",IF(AG35&lt;=0.4,"Menor",IF(AG35&lt;=0.6,"Moderado",IF(AG35&lt;=0.8,"Mayor","Catastrófico"))))),"")</f>
        <v>Moderado</v>
      </c>
      <c r="AG35" s="215">
        <f>MIN(AC35:AC38)</f>
        <v>0.44999999999999996</v>
      </c>
      <c r="AH35" s="214" t="str">
        <f>IFERROR(IF(OR(AND(AD35="Muy Baja",AF35="Leve"),AND(AD35="Muy Baja",AF35="Menor"),AND(AD35="Baja",AF35="Leve")),"Bajo",IF(OR(AND(AD35="Muy Baja",AF35="Moderado"),AND(AD35="Baja",AF35="Menor"),AND(AD35="Baja",AF35="Moderado"),AND(AD35="Media",AF35="Leve"),AND(AD35="Media",AF35="Menor"),AND(AD35="Media",AF35="Moderado"),AND(AD35="Alta",AF35="Leve"),AND(AD35="Alta",AF35="Menor")),"Moderado",IF(OR(AND(AD35="Muy Baja",AF35="Mayor"),AND(AD35="Baja",AF35="Mayor"),AND(AD35="Media",AF35="Mayor"),AND(AD35="Alta",AF35="Moderado"),AND(AD35="Alta",AF35="Mayor"),AND(AD35="Muy Alta",AF35="Leve"),AND(AD35="Muy Alta",AF35="Menor"),AND(AD35="Muy Alta",AF35="Moderado"),AND(AD35="Muy Alta",AF35="Mayor")),"Alto",IF(OR(AND(AD35="Muy Baja",AF35="Catastrófico"),AND(AD35="Baja",AF35="Catastrófico"),AND(AD35="Media",AF35="Catastrófico"),AND(AD35="Alta",AF35="Catastrófico"),AND(AD35="Muy Alta",AF35="Catastrófico")),"Extremo","")))),"")</f>
        <v>Moderado</v>
      </c>
      <c r="AI35" s="229" t="s">
        <v>132</v>
      </c>
      <c r="AJ35" s="223"/>
      <c r="AK35" s="224" t="s">
        <v>277</v>
      </c>
      <c r="AL35" s="197" t="s">
        <v>278</v>
      </c>
      <c r="AM35" s="191" t="s">
        <v>279</v>
      </c>
      <c r="AN35" s="197" t="s">
        <v>280</v>
      </c>
      <c r="AO35" s="191" t="s">
        <v>281</v>
      </c>
      <c r="AP35" s="334" t="s">
        <v>282</v>
      </c>
      <c r="AQ35" s="199" t="s">
        <v>281</v>
      </c>
      <c r="AR35" s="334" t="s">
        <v>283</v>
      </c>
      <c r="AS35" s="199" t="s">
        <v>284</v>
      </c>
      <c r="AT35" s="88"/>
      <c r="AU35" s="88"/>
      <c r="AV35" s="88"/>
      <c r="AW35" s="88"/>
      <c r="AX35" s="88"/>
      <c r="AY35" s="88"/>
      <c r="AZ35" s="88"/>
    </row>
    <row r="36" spans="1:52" ht="105" customHeight="1" x14ac:dyDescent="0.25">
      <c r="A36" s="258"/>
      <c r="B36" s="246"/>
      <c r="C36" s="236"/>
      <c r="D36" s="236"/>
      <c r="E36" s="236"/>
      <c r="F36" s="257"/>
      <c r="G36" s="236"/>
      <c r="H36" s="112" t="s">
        <v>285</v>
      </c>
      <c r="I36" s="252"/>
      <c r="J36" s="210"/>
      <c r="K36" s="211"/>
      <c r="L36" s="210"/>
      <c r="M36" s="211"/>
      <c r="N36" s="213"/>
      <c r="O36" s="81">
        <v>2</v>
      </c>
      <c r="P36" s="114" t="s">
        <v>286</v>
      </c>
      <c r="Q36" s="81" t="str">
        <f t="shared" si="7"/>
        <v>Impacto</v>
      </c>
      <c r="R36" s="82" t="s">
        <v>126</v>
      </c>
      <c r="S36" s="82" t="s">
        <v>127</v>
      </c>
      <c r="T36" s="80" t="str">
        <f>IF(AND(R36="Preventivo",S36="Automático"),"50%",IF(AND(R36="Preventivo",S36="Manual"),"40%",IF(AND(R36="Detectivo",S36="Automático"),"40%",IF(AND(R36="Detectivo",S36="Manual"),"30%",IF(AND(R36="Correctivo",S36="Automático"),"35%",IF(AND(R36="Correctivo",S36="Manual"),"25%",""))))))</f>
        <v>25%</v>
      </c>
      <c r="U36" s="82" t="s">
        <v>144</v>
      </c>
      <c r="V36" s="82" t="s">
        <v>129</v>
      </c>
      <c r="W36" s="82" t="s">
        <v>130</v>
      </c>
      <c r="X36" s="87" t="s">
        <v>287</v>
      </c>
      <c r="Y36" s="86">
        <f>IFERROR(IF(AND(Q35="Probabilidad",Q36="Probabilidad"),(AA35-(+AA35*T36)),IF(Q36="Probabilidad",(K35-(+K35*T36)),IF(Q36="Impacto",AA35,""))),"")</f>
        <v>0.42</v>
      </c>
      <c r="Z36" s="85" t="str">
        <f t="shared" si="16"/>
        <v>Media</v>
      </c>
      <c r="AA36" s="80">
        <f t="shared" si="5"/>
        <v>0.42</v>
      </c>
      <c r="AB36" s="85" t="str">
        <f t="shared" si="6"/>
        <v>Moderado</v>
      </c>
      <c r="AC36" s="80">
        <f>IFERROR(IF(AND(Q35="Impacto",Q36="Impacto"),(AC35-(+AC35*T36)),IF(Q36="Impacto",($M$15-(+$M$15*T36)),IF(Q36="Probabilidad",AC35,""))),"")</f>
        <v>0.44999999999999996</v>
      </c>
      <c r="AD36" s="210"/>
      <c r="AE36" s="216"/>
      <c r="AF36" s="210"/>
      <c r="AG36" s="216"/>
      <c r="AH36" s="225"/>
      <c r="AI36" s="230"/>
      <c r="AJ36" s="223"/>
      <c r="AK36" s="224"/>
      <c r="AL36" s="200"/>
      <c r="AM36" s="192"/>
      <c r="AN36" s="200"/>
      <c r="AO36" s="192"/>
      <c r="AP36" s="335"/>
      <c r="AQ36" s="192"/>
      <c r="AR36" s="335"/>
      <c r="AS36" s="192"/>
      <c r="AT36" s="88"/>
      <c r="AU36" s="88"/>
      <c r="AV36" s="88"/>
      <c r="AW36" s="88"/>
      <c r="AX36" s="88"/>
      <c r="AY36" s="88"/>
      <c r="AZ36" s="88"/>
    </row>
    <row r="37" spans="1:52" ht="86.25" customHeight="1" x14ac:dyDescent="0.25">
      <c r="A37" s="258"/>
      <c r="B37" s="246"/>
      <c r="C37" s="236"/>
      <c r="D37" s="236"/>
      <c r="E37" s="236"/>
      <c r="F37" s="257"/>
      <c r="G37" s="236"/>
      <c r="H37" s="112" t="s">
        <v>288</v>
      </c>
      <c r="I37" s="252"/>
      <c r="J37" s="210"/>
      <c r="K37" s="211"/>
      <c r="L37" s="210"/>
      <c r="M37" s="211"/>
      <c r="N37" s="213"/>
      <c r="O37" s="81">
        <v>3</v>
      </c>
      <c r="P37" s="114" t="s">
        <v>289</v>
      </c>
      <c r="Q37" s="81" t="str">
        <f t="shared" si="7"/>
        <v/>
      </c>
      <c r="R37" s="82" t="s">
        <v>162</v>
      </c>
      <c r="S37" s="82" t="s">
        <v>162</v>
      </c>
      <c r="T37" s="80" t="s">
        <v>163</v>
      </c>
      <c r="U37" s="82" t="s">
        <v>162</v>
      </c>
      <c r="V37" s="82" t="s">
        <v>162</v>
      </c>
      <c r="W37" s="82" t="s">
        <v>162</v>
      </c>
      <c r="X37" s="87" t="s">
        <v>162</v>
      </c>
      <c r="Y37" s="86">
        <f>IFERROR(IF(AND(Q36="Probabilidad",Q37="Probabilidad"),(AA36-(+AA36*T37)),IF(AND(Q36="Impacto",Q37="Probabilidad"),(AA35-(+AA35*T37)),IF(Q37="",AA36,""))),"")</f>
        <v>0.42</v>
      </c>
      <c r="Z37" s="85" t="str">
        <f t="shared" si="16"/>
        <v>Media</v>
      </c>
      <c r="AA37" s="80">
        <f t="shared" si="5"/>
        <v>0.42</v>
      </c>
      <c r="AB37" s="85" t="str">
        <f t="shared" si="6"/>
        <v>Moderado</v>
      </c>
      <c r="AC37" s="80">
        <f>IFERROR(IF(AND(Q36="Impacto",Q37="Impacto"),(AC36-(+AC36*T37)),IF(AND(Q36="Probabilidad",Q37="Impacto"),(AC35-(+AC35*T37)),IF(Q37="",AC36,""))),"")</f>
        <v>0.44999999999999996</v>
      </c>
      <c r="AD37" s="210"/>
      <c r="AE37" s="216"/>
      <c r="AF37" s="210"/>
      <c r="AG37" s="216"/>
      <c r="AH37" s="225"/>
      <c r="AI37" s="230"/>
      <c r="AJ37" s="223"/>
      <c r="AK37" s="224"/>
      <c r="AL37" s="200"/>
      <c r="AM37" s="192"/>
      <c r="AN37" s="200"/>
      <c r="AO37" s="192"/>
      <c r="AP37" s="335"/>
      <c r="AQ37" s="192"/>
      <c r="AR37" s="335"/>
      <c r="AS37" s="192"/>
      <c r="AT37" s="88"/>
      <c r="AU37" s="88"/>
      <c r="AV37" s="88"/>
      <c r="AW37" s="88"/>
      <c r="AX37" s="88"/>
      <c r="AY37" s="88"/>
      <c r="AZ37" s="88"/>
    </row>
    <row r="38" spans="1:52" ht="86.25" customHeight="1" x14ac:dyDescent="0.25">
      <c r="A38" s="258"/>
      <c r="B38" s="246"/>
      <c r="C38" s="237"/>
      <c r="D38" s="237"/>
      <c r="E38" s="237"/>
      <c r="F38" s="261"/>
      <c r="G38" s="237"/>
      <c r="H38" s="112" t="s">
        <v>290</v>
      </c>
      <c r="I38" s="252"/>
      <c r="J38" s="210"/>
      <c r="K38" s="211"/>
      <c r="L38" s="210"/>
      <c r="M38" s="211"/>
      <c r="N38" s="213"/>
      <c r="O38" s="81">
        <v>4</v>
      </c>
      <c r="P38" s="114" t="s">
        <v>291</v>
      </c>
      <c r="Q38" s="81" t="str">
        <f>IF(OR(R38="Preventivo",R38="Detectivo"),"Probabilidad",IF(R38="Correctivo","Impacto",""))</f>
        <v/>
      </c>
      <c r="R38" s="82" t="s">
        <v>162</v>
      </c>
      <c r="S38" s="82" t="s">
        <v>162</v>
      </c>
      <c r="T38" s="80" t="s">
        <v>163</v>
      </c>
      <c r="U38" s="82" t="s">
        <v>162</v>
      </c>
      <c r="V38" s="82" t="s">
        <v>162</v>
      </c>
      <c r="W38" s="82" t="s">
        <v>162</v>
      </c>
      <c r="X38" s="87" t="s">
        <v>162</v>
      </c>
      <c r="Y38" s="86">
        <f>IFERROR(IF(AND(Q37="Probabilidad",Q38="Probabilidad"),(AA37-(+AA37*T38)),IF(AND(Q37="Impacto",Q38="Probabilidad"),(AA36-(+AA36*T38)),IF(Q38="",AA37,""))),"")</f>
        <v>0.42</v>
      </c>
      <c r="Z38" s="85" t="str">
        <f t="shared" ref="Z38:Z43" si="17">IFERROR(IF(Y38="","",IF(Y38&lt;=0.2,"Muy Baja",IF(Y38&lt;=0.4,"Baja",IF(Y38&lt;=0.6,"Media",IF(Y38&lt;=0.8,"Alta","Muy Alta"))))),"")</f>
        <v>Media</v>
      </c>
      <c r="AA38" s="80">
        <f t="shared" ref="AA38" si="18">+Y38</f>
        <v>0.42</v>
      </c>
      <c r="AB38" s="85" t="str">
        <f t="shared" ref="AB38" si="19">IFERROR(IF(AC38="","",IF(AC38&lt;=0.2,"Leve",IF(AC38&lt;=0.4,"Menor",IF(AC38&lt;=0.6,"Moderado",IF(AC38&lt;=0.8,"Mayor","Catastrófico"))))),"")</f>
        <v>Moderado</v>
      </c>
      <c r="AC38" s="80">
        <f>IFERROR(IF(AND(Q37="Impacto",Q38="Impacto"),(AC37-(+AC37*T38)),IF(AND(Q37="Probabilidad",Q38="Impacto"),(AC36-(+AC36*T38)),IF(Q38="",AC37,""))),"")</f>
        <v>0.44999999999999996</v>
      </c>
      <c r="AD38" s="210"/>
      <c r="AE38" s="216"/>
      <c r="AF38" s="210"/>
      <c r="AG38" s="216"/>
      <c r="AH38" s="225"/>
      <c r="AI38" s="230"/>
      <c r="AJ38" s="223"/>
      <c r="AK38" s="224"/>
      <c r="AL38" s="201"/>
      <c r="AM38" s="193"/>
      <c r="AN38" s="201"/>
      <c r="AO38" s="193"/>
      <c r="AP38" s="336"/>
      <c r="AQ38" s="193"/>
      <c r="AR38" s="336"/>
      <c r="AS38" s="193"/>
      <c r="AT38" s="88"/>
      <c r="AU38" s="88"/>
      <c r="AV38" s="88"/>
      <c r="AW38" s="88"/>
      <c r="AX38" s="88"/>
      <c r="AY38" s="88"/>
      <c r="AZ38" s="88"/>
    </row>
    <row r="39" spans="1:52" ht="157.65" customHeight="1" x14ac:dyDescent="0.25">
      <c r="A39" s="229" t="s">
        <v>292</v>
      </c>
      <c r="B39" s="253" t="s">
        <v>293</v>
      </c>
      <c r="C39" s="256" t="s">
        <v>294</v>
      </c>
      <c r="D39" s="235" t="s">
        <v>295</v>
      </c>
      <c r="E39" s="235" t="s">
        <v>296</v>
      </c>
      <c r="F39" s="256" t="s">
        <v>297</v>
      </c>
      <c r="G39" s="235" t="s">
        <v>298</v>
      </c>
      <c r="H39" s="217" t="s">
        <v>299</v>
      </c>
      <c r="I39" s="251" t="s">
        <v>122</v>
      </c>
      <c r="J39" s="209" t="s">
        <v>123</v>
      </c>
      <c r="K39" s="211">
        <f>IF(J39="","",IF(J39="Muy Baja",0.2,IF(J39="Baja",0.4,IF(J39="Media",0.6,IF(J39="Alta",0.8,IF(J39="Muy Alta",1,))))))</f>
        <v>0.6</v>
      </c>
      <c r="L39" s="209" t="s">
        <v>246</v>
      </c>
      <c r="M39" s="211">
        <f>IF(L39="","",IF(L39="Leve",0.2,IF(L39="Menor",0.4,IF(L39="Moderado",0.6,IF(L39="Mayor",0.8,IF(L39="Catastrófico",1,))))))</f>
        <v>0.8</v>
      </c>
      <c r="N39" s="213" t="str">
        <f>IF(OR(AND(J39="Muy Baja",L39="Leve"),AND(J39="Muy Baja",L39="Menor"),AND(J39="Baja",L39="Leve")),"Bajo",IF(OR(AND(J39="Muy baja",L39="Moderado"),AND(J39="Baja",L39="Menor"),AND(J39="Baja",L39="Moderado"),AND(J39="Media",L39="Leve"),AND(J39="Media",L39="Menor"),AND(J39="Media",L39="Moderado"),AND(J39="Alta",L39="Leve"),AND(J39="Alta",L39="Menor")),"Moderado",IF(OR(AND(J39="Muy Baja",L39="Mayor"),AND(J39="Baja",L39="Mayor"),AND(J39="Media",L39="Mayor"),AND(J39="Alta",L39="Moderado"),AND(J39="Alta",L39="Mayor"),AND(J39="Muy Alta",L39="Leve"),AND(J39="Muy Alta",L39="Menor"),AND(J39="Muy Alta",L39="Moderado"),AND(J39="Muy Alta",L39="Mayor")),"Alto",IF(OR(AND(J39="Muy Baja",L39="Catastrófico"),AND(J39="Baja",L39="Catastrófico"),AND(J39="Media",L39="Catastrófico"),AND(J39="Alta",L39="Catastrófico"),AND(J39="Muy Alta",L39="Catastrófico")),"Extremo",""))))</f>
        <v>Alto</v>
      </c>
      <c r="O39" s="81" t="s">
        <v>247</v>
      </c>
      <c r="P39" s="110" t="s">
        <v>300</v>
      </c>
      <c r="Q39" s="81" t="str">
        <f t="shared" ref="Q39:Q52" si="20">IF(OR(R39="Preventivo",R39="Detectivo"),"Probabilidad",IF(R39="Correctivo","Impacto",""))</f>
        <v>Probabilidad</v>
      </c>
      <c r="R39" s="82" t="s">
        <v>143</v>
      </c>
      <c r="S39" s="82" t="s">
        <v>127</v>
      </c>
      <c r="T39" s="80" t="str">
        <f t="shared" ref="T39:T60" si="21">IF(AND(R39="Preventivo",S39="Automático"),"50%",IF(AND(R39="Preventivo",S39="Manual"),"40%",IF(AND(R39="Detectivo",S39="Automático"),"40%",IF(AND(R39="Detectivo",S39="Manual"),"30%",IF(AND(R39="Correctivo",S39="Automático"),"35%",IF(AND(R39="Correctivo",S39="Manual"),"25%",""))))))</f>
        <v>40%</v>
      </c>
      <c r="U39" s="82" t="s">
        <v>128</v>
      </c>
      <c r="V39" s="82" t="s">
        <v>129</v>
      </c>
      <c r="W39" s="82" t="s">
        <v>130</v>
      </c>
      <c r="X39" s="119" t="s">
        <v>301</v>
      </c>
      <c r="Y39" s="86">
        <f>IFERROR(IF(Q39="Probabilidad",(K39-(+K39*T39)),IF(Q39="Impacto",K39,"")),"")</f>
        <v>0.36</v>
      </c>
      <c r="Z39" s="85" t="str">
        <f t="shared" si="17"/>
        <v>Baja</v>
      </c>
      <c r="AA39" s="80">
        <f>+Y39</f>
        <v>0.36</v>
      </c>
      <c r="AB39" s="85" t="str">
        <f>IFERROR(IF(AC39="","",IF(AC39&lt;=0.2,"Leve",IF(AC39&lt;=0.4,"Menor",IF(AC39&lt;=0.6,"Moderado",IF(AC39&lt;=0.8,"Mayor","Catastrófico"))))),"")</f>
        <v>Mayor</v>
      </c>
      <c r="AC39" s="80">
        <f>IFERROR(IF(Q39="Impacto",(M39-(+M39*T39)),IF(Q39="Probabilidad",M39,"")),"")</f>
        <v>0.8</v>
      </c>
      <c r="AD39" s="209" t="str">
        <f>IFERROR(IF(AE39=0,"",IF(AND(AE39&gt;0,AE39&lt;=0.2),"Muy Baja",IF(AE39&lt;=0.4,"Baja",IF(AE39&lt;=0.6,"Media",IF(AE39&lt;=0.8,"Alta","Muy Alta"))))),"")</f>
        <v>Muy Baja</v>
      </c>
      <c r="AE39" s="215">
        <f>MIN(Y39:Y43)</f>
        <v>7.7759999999999996E-2</v>
      </c>
      <c r="AF39" s="209" t="str">
        <f>IFERROR(IF(AG39=0,"",IF(AND(AG39&gt;0,AG39&lt;=0.2),"Leve",IF(AG39&lt;=0.4,"Menor",IF(AG39&lt;=0.6,"Moderado",IF(AG39&lt;=0.8,"Mayor","Catastrófico"))))),"")</f>
        <v>Moderado</v>
      </c>
      <c r="AG39" s="215">
        <f>MIN(AC39:AC43)</f>
        <v>0.60000000000000009</v>
      </c>
      <c r="AH39" s="214" t="str">
        <f>IFERROR(IF(OR(AND(AD39="Muy Baja",AF39="Leve"),AND(AD39="Muy Baja",AF39="Menor"),AND(AD39="Baja",AF39="Leve")),"Bajo",IF(OR(AND(AD39="Muy Baja",AF39="Moderado"),AND(AD39="Baja",AF39="Menor"),AND(AD39="Baja",AF39="Moderado"),AND(AD39="Media",AF39="Leve"),AND(AD39="Media",AF39="Menor"),AND(AD39="Media",AF39="Moderado"),AND(AD39="Alta",AF39="Leve"),AND(AD39="Alta",AF39="Menor")),"Moderado",IF(OR(AND(AD39="Muy Baja",AF39="Mayor"),AND(AD39="Baja",AF39="Mayor"),AND(AD39="Media",AF39="Mayor"),AND(AD39="Alta",AF39="Moderado"),AND(AD39="Alta",AF39="Mayor"),AND(AD39="Muy Alta",AF39="Leve"),AND(AD39="Muy Alta",AF39="Menor"),AND(AD39="Muy Alta",AF39="Moderado"),AND(AD39="Muy Alta",AF39="Mayor")),"Alto",IF(OR(AND(AD39="Muy Baja",AF39="Catastrófico"),AND(AD39="Baja",AF39="Catastrófico"),AND(AD39="Media",AF39="Catastrófico"),AND(AD39="Alta",AF39="Catastrófico"),AND(AD39="Muy Alta",AF39="Catastrófico")),"Extremo","")))),"")</f>
        <v>Moderado</v>
      </c>
      <c r="AI39" s="229" t="s">
        <v>132</v>
      </c>
      <c r="AJ39" s="235"/>
      <c r="AK39" s="224" t="s">
        <v>302</v>
      </c>
      <c r="AL39" s="190" t="s">
        <v>303</v>
      </c>
      <c r="AM39" s="190" t="s">
        <v>304</v>
      </c>
      <c r="AN39" s="190" t="s">
        <v>305</v>
      </c>
      <c r="AO39" s="190" t="s">
        <v>304</v>
      </c>
      <c r="AP39" s="190" t="s">
        <v>306</v>
      </c>
      <c r="AQ39" s="190" t="s">
        <v>304</v>
      </c>
      <c r="AR39" s="190" t="s">
        <v>307</v>
      </c>
      <c r="AS39" s="190" t="s">
        <v>304</v>
      </c>
      <c r="AT39" s="88"/>
      <c r="AU39" s="88"/>
      <c r="AV39" s="88"/>
      <c r="AW39" s="88"/>
      <c r="AX39" s="88"/>
      <c r="AY39" s="88"/>
      <c r="AZ39" s="88"/>
    </row>
    <row r="40" spans="1:52" ht="157.65" customHeight="1" x14ac:dyDescent="0.25">
      <c r="A40" s="230"/>
      <c r="B40" s="254"/>
      <c r="C40" s="257"/>
      <c r="D40" s="236"/>
      <c r="E40" s="236"/>
      <c r="F40" s="257"/>
      <c r="G40" s="236"/>
      <c r="H40" s="219"/>
      <c r="I40" s="252"/>
      <c r="J40" s="210"/>
      <c r="K40" s="211"/>
      <c r="L40" s="210"/>
      <c r="M40" s="211"/>
      <c r="N40" s="213"/>
      <c r="O40" s="81">
        <v>1.2</v>
      </c>
      <c r="P40" s="121" t="s">
        <v>308</v>
      </c>
      <c r="Q40" s="81" t="str">
        <f>IF(OR(R40="Preventivo",R40="Detectivo"),"Probabilidad",IF(R40="Correctivo","Impacto",""))</f>
        <v>Probabilidad</v>
      </c>
      <c r="R40" s="82" t="s">
        <v>143</v>
      </c>
      <c r="S40" s="82" t="s">
        <v>127</v>
      </c>
      <c r="T40" s="80" t="str">
        <f>IF(AND(R40="Preventivo",S40="Automático"),"50%",IF(AND(R40="Preventivo",S40="Manual"),"40%",IF(AND(R40="Detectivo",S40="Automático"),"40%",IF(AND(R40="Detectivo",S40="Manual"),"30%",IF(AND(R40="Correctivo",S40="Automático"),"35%",IF(AND(R40="Correctivo",S40="Manual"),"25%",""))))))</f>
        <v>40%</v>
      </c>
      <c r="U40" s="82" t="s">
        <v>128</v>
      </c>
      <c r="V40" s="82" t="s">
        <v>129</v>
      </c>
      <c r="W40" s="82" t="s">
        <v>130</v>
      </c>
      <c r="X40" s="119" t="s">
        <v>309</v>
      </c>
      <c r="Y40" s="86">
        <f>IFERROR(IF(AND(Q39="Probabilidad",Q40="Probabilidad"),(AA39-(+AA39*T40)),IF(Q40="Probabilidad",(K39-(+K39*T40)),IF(Q40="Impacto",AA39,""))),"")</f>
        <v>0.216</v>
      </c>
      <c r="Z40" s="85" t="str">
        <f t="shared" si="17"/>
        <v>Baja</v>
      </c>
      <c r="AA40" s="80">
        <f t="shared" ref="AA40:AA43" si="22">+Y40</f>
        <v>0.216</v>
      </c>
      <c r="AB40" s="85" t="str">
        <f t="shared" ref="AB40:AB43" si="23">IFERROR(IF(AC40="","",IF(AC40&lt;=0.2,"Leve",IF(AC40&lt;=0.4,"Menor",IF(AC40&lt;=0.6,"Moderado",IF(AC40&lt;=0.8,"Mayor","Catastrófico"))))),"")</f>
        <v>Mayor</v>
      </c>
      <c r="AC40" s="80">
        <f>IFERROR(IF(AND(Q39="Impacto",Q40="Impacto"),(AC39-(+AC39*T40)),IF(Q40="Impacto",(M59-(+M59*T40)),IF(Q40="Probabilidad",AC39,""))),"")</f>
        <v>0.8</v>
      </c>
      <c r="AD40" s="210"/>
      <c r="AE40" s="216"/>
      <c r="AF40" s="210"/>
      <c r="AG40" s="216"/>
      <c r="AH40" s="225"/>
      <c r="AI40" s="230"/>
      <c r="AJ40" s="236"/>
      <c r="AK40" s="224"/>
      <c r="AL40" s="190"/>
      <c r="AM40" s="190"/>
      <c r="AN40" s="190"/>
      <c r="AO40" s="190"/>
      <c r="AP40" s="190"/>
      <c r="AQ40" s="190"/>
      <c r="AR40" s="190"/>
      <c r="AS40" s="190"/>
      <c r="AT40" s="88"/>
      <c r="AU40" s="88"/>
      <c r="AV40" s="88"/>
      <c r="AW40" s="88"/>
      <c r="AX40" s="88"/>
      <c r="AY40" s="88"/>
      <c r="AZ40" s="88"/>
    </row>
    <row r="41" spans="1:52" ht="157.65" customHeight="1" x14ac:dyDescent="0.25">
      <c r="A41" s="230"/>
      <c r="B41" s="254"/>
      <c r="C41" s="257"/>
      <c r="D41" s="236"/>
      <c r="E41" s="236"/>
      <c r="F41" s="257"/>
      <c r="G41" s="236"/>
      <c r="H41" s="110" t="s">
        <v>310</v>
      </c>
      <c r="I41" s="252"/>
      <c r="J41" s="210"/>
      <c r="K41" s="211"/>
      <c r="L41" s="210"/>
      <c r="M41" s="211"/>
      <c r="N41" s="213"/>
      <c r="O41" s="81" t="s">
        <v>311</v>
      </c>
      <c r="P41" s="120" t="s">
        <v>312</v>
      </c>
      <c r="Q41" s="81" t="str">
        <f>IF(OR(R41="Preventivo",R41="Detectivo"),"Probabilidad",IF(R41="Correctivo","Impacto",""))</f>
        <v>Probabilidad</v>
      </c>
      <c r="R41" s="82" t="s">
        <v>143</v>
      </c>
      <c r="S41" s="82" t="s">
        <v>127</v>
      </c>
      <c r="T41" s="80" t="str">
        <f>IF(AND(R41="Preventivo",S41="Automático"),"50%",IF(AND(R41="Preventivo",S41="Manual"),"40%",IF(AND(R41="Detectivo",S41="Automático"),"40%",IF(AND(R41="Detectivo",S41="Manual"),"30%",IF(AND(R41="Correctivo",S41="Automático"),"35%",IF(AND(R41="Correctivo",S41="Manual"),"25%",""))))))</f>
        <v>40%</v>
      </c>
      <c r="U41" s="82" t="s">
        <v>144</v>
      </c>
      <c r="V41" s="82" t="s">
        <v>129</v>
      </c>
      <c r="W41" s="82" t="s">
        <v>130</v>
      </c>
      <c r="X41" s="119" t="s">
        <v>313</v>
      </c>
      <c r="Y41" s="86">
        <f>IFERROR(IF(AND(Q40="Probabilidad",Q41="Probabilidad"),(AA40-(+AA40*T41)),IF(AND(Q40="Impacto",Q41="Probabilidad"),(AA39-(+AA39*T41)),IF(Q41="Impacto",AA40,""))),"")</f>
        <v>0.12959999999999999</v>
      </c>
      <c r="Z41" s="85" t="str">
        <f t="shared" si="17"/>
        <v>Muy Baja</v>
      </c>
      <c r="AA41" s="80">
        <f t="shared" si="22"/>
        <v>0.12959999999999999</v>
      </c>
      <c r="AB41" s="85" t="str">
        <f t="shared" si="23"/>
        <v>Mayor</v>
      </c>
      <c r="AC41" s="80">
        <f>IFERROR(IF(AND(Q40="Impacto",Q41="Impacto"),(AC40-(+AC40*T41)),IF(AND(Q40="Probabilidad",Q41="Impacto"),(AC39-(+AC39*T41)),IF(Q41="Probabilidad",AC40,""))),"")</f>
        <v>0.8</v>
      </c>
      <c r="AD41" s="210"/>
      <c r="AE41" s="216"/>
      <c r="AF41" s="210"/>
      <c r="AG41" s="216"/>
      <c r="AH41" s="225"/>
      <c r="AI41" s="230"/>
      <c r="AJ41" s="236"/>
      <c r="AK41" s="224"/>
      <c r="AL41" s="190"/>
      <c r="AM41" s="190"/>
      <c r="AN41" s="190"/>
      <c r="AO41" s="190"/>
      <c r="AP41" s="190"/>
      <c r="AQ41" s="190"/>
      <c r="AR41" s="190"/>
      <c r="AS41" s="190"/>
      <c r="AT41" s="88"/>
      <c r="AU41" s="88"/>
      <c r="AV41" s="88"/>
      <c r="AW41" s="88"/>
      <c r="AX41" s="88"/>
      <c r="AY41" s="88"/>
      <c r="AZ41" s="88"/>
    </row>
    <row r="42" spans="1:52" ht="157.65" customHeight="1" x14ac:dyDescent="0.25">
      <c r="A42" s="230"/>
      <c r="B42" s="254"/>
      <c r="C42" s="257"/>
      <c r="D42" s="236"/>
      <c r="E42" s="236"/>
      <c r="F42" s="257"/>
      <c r="G42" s="236"/>
      <c r="H42" s="110" t="s">
        <v>314</v>
      </c>
      <c r="I42" s="252"/>
      <c r="J42" s="210"/>
      <c r="K42" s="211"/>
      <c r="L42" s="210"/>
      <c r="M42" s="211"/>
      <c r="N42" s="213"/>
      <c r="O42" s="81" t="s">
        <v>315</v>
      </c>
      <c r="P42" s="110" t="s">
        <v>316</v>
      </c>
      <c r="Q42" s="81" t="str">
        <f>IF(OR(R42="Preventivo",R42="Detectivo"),"Probabilidad",IF(R42="Correctivo","Impacto",""))</f>
        <v>Probabilidad</v>
      </c>
      <c r="R42" s="82" t="s">
        <v>143</v>
      </c>
      <c r="S42" s="82" t="s">
        <v>127</v>
      </c>
      <c r="T42" s="80" t="str">
        <f>IF(AND(R42="Preventivo",S42="Automático"),"50%",IF(AND(R42="Preventivo",S42="Manual"),"40%",IF(AND(R42="Detectivo",S42="Automático"),"40%",IF(AND(R42="Detectivo",S42="Manual"),"30%",IF(AND(R42="Correctivo",S42="Automático"),"35%",IF(AND(R42="Correctivo",S42="Manual"),"25%",""))))))</f>
        <v>40%</v>
      </c>
      <c r="U42" s="82" t="s">
        <v>128</v>
      </c>
      <c r="V42" s="82" t="s">
        <v>151</v>
      </c>
      <c r="W42" s="82" t="s">
        <v>130</v>
      </c>
      <c r="X42" s="119" t="s">
        <v>317</v>
      </c>
      <c r="Y42" s="86">
        <f>IFERROR(IF(AND(Q41="Probabilidad",Q42="Probabilidad"),(AA41-(+AA41*T42)),IF(AND(Q41="Impacto",Q42="Probabilidad"),(AA40-(+AA40*T42)),IF(Q42="Impacto",AA41,""))),"")</f>
        <v>7.7759999999999996E-2</v>
      </c>
      <c r="Z42" s="85" t="str">
        <f t="shared" si="17"/>
        <v>Muy Baja</v>
      </c>
      <c r="AA42" s="80">
        <f t="shared" si="22"/>
        <v>7.7759999999999996E-2</v>
      </c>
      <c r="AB42" s="85" t="str">
        <f t="shared" si="23"/>
        <v>Mayor</v>
      </c>
      <c r="AC42" s="80">
        <f>IFERROR(IF(AND(Q41="Impacto",Q42="Impacto"),(AC41-(+AC41*T42)),IF(AND(Q41="Probabilidad",Q42="Impacto"),(AC40-(+AC40*T42)),IF(Q42="Probabilidad",AC41,""))),"")</f>
        <v>0.8</v>
      </c>
      <c r="AD42" s="210"/>
      <c r="AE42" s="216"/>
      <c r="AF42" s="210"/>
      <c r="AG42" s="216"/>
      <c r="AH42" s="225"/>
      <c r="AI42" s="230"/>
      <c r="AJ42" s="236"/>
      <c r="AK42" s="224"/>
      <c r="AL42" s="190"/>
      <c r="AM42" s="190"/>
      <c r="AN42" s="190"/>
      <c r="AO42" s="190"/>
      <c r="AP42" s="190"/>
      <c r="AQ42" s="190"/>
      <c r="AR42" s="190"/>
      <c r="AS42" s="190"/>
      <c r="AT42" s="88"/>
      <c r="AU42" s="88"/>
      <c r="AV42" s="88"/>
      <c r="AW42" s="88"/>
      <c r="AX42" s="88"/>
      <c r="AY42" s="88"/>
      <c r="AZ42" s="88"/>
    </row>
    <row r="43" spans="1:52" ht="157.65" customHeight="1" x14ac:dyDescent="0.25">
      <c r="A43" s="230"/>
      <c r="B43" s="260"/>
      <c r="C43" s="257"/>
      <c r="D43" s="236"/>
      <c r="E43" s="236"/>
      <c r="F43" s="257"/>
      <c r="G43" s="236"/>
      <c r="H43" s="110" t="s">
        <v>318</v>
      </c>
      <c r="I43" s="252"/>
      <c r="J43" s="210"/>
      <c r="K43" s="211"/>
      <c r="L43" s="210"/>
      <c r="M43" s="211"/>
      <c r="N43" s="213"/>
      <c r="O43" s="81">
        <v>4</v>
      </c>
      <c r="P43" s="121" t="s">
        <v>319</v>
      </c>
      <c r="Q43" s="81" t="str">
        <f t="shared" si="20"/>
        <v>Impacto</v>
      </c>
      <c r="R43" s="82" t="s">
        <v>126</v>
      </c>
      <c r="S43" s="82" t="s">
        <v>127</v>
      </c>
      <c r="T43" s="80" t="str">
        <f t="shared" si="21"/>
        <v>25%</v>
      </c>
      <c r="U43" s="82" t="s">
        <v>128</v>
      </c>
      <c r="V43" s="82" t="s">
        <v>129</v>
      </c>
      <c r="W43" s="82" t="s">
        <v>130</v>
      </c>
      <c r="X43" s="119" t="s">
        <v>320</v>
      </c>
      <c r="Y43" s="86">
        <f>IFERROR(IF(AND(Q42="Probabilidad",Q43="Probabilidad"),(AA42-(+AA42*T43)),IF(AND(Q42="Impacto",Q43="Probabilidad"),(AA41-(+AA41*T43)),IF(Q43="Impacto",AA42,""))),"")</f>
        <v>7.7759999999999996E-2</v>
      </c>
      <c r="Z43" s="85" t="str">
        <f t="shared" si="17"/>
        <v>Muy Baja</v>
      </c>
      <c r="AA43" s="80">
        <f t="shared" si="22"/>
        <v>7.7759999999999996E-2</v>
      </c>
      <c r="AB43" s="85" t="str">
        <f t="shared" si="23"/>
        <v>Moderado</v>
      </c>
      <c r="AC43" s="80">
        <f>IFERROR(IF(AND(Q42="Impacto",Q43="Impacto"),(AC42-(+AC42*T43)),IF(AND(Q42="Probabilidad",Q43="Impacto"),(AC41-(+AC41*T43)),IF(Q43="Probabilidad",AC42,""))),"")</f>
        <v>0.60000000000000009</v>
      </c>
      <c r="AD43" s="210"/>
      <c r="AE43" s="216"/>
      <c r="AF43" s="210"/>
      <c r="AG43" s="216"/>
      <c r="AH43" s="225"/>
      <c r="AI43" s="230"/>
      <c r="AJ43" s="237"/>
      <c r="AK43" s="224"/>
      <c r="AL43" s="190"/>
      <c r="AM43" s="190"/>
      <c r="AN43" s="190"/>
      <c r="AO43" s="190"/>
      <c r="AP43" s="190"/>
      <c r="AQ43" s="190"/>
      <c r="AR43" s="190"/>
      <c r="AS43" s="190"/>
      <c r="AT43" s="88"/>
      <c r="AU43" s="88"/>
      <c r="AV43" s="88"/>
      <c r="AW43" s="88"/>
      <c r="AX43" s="88"/>
      <c r="AY43" s="88"/>
      <c r="AZ43" s="88"/>
    </row>
    <row r="44" spans="1:52" ht="157.94999999999999" customHeight="1" x14ac:dyDescent="0.25">
      <c r="A44" s="258" t="s">
        <v>321</v>
      </c>
      <c r="B44" s="296" t="s">
        <v>293</v>
      </c>
      <c r="C44" s="235" t="s">
        <v>294</v>
      </c>
      <c r="D44" s="235" t="s">
        <v>322</v>
      </c>
      <c r="E44" s="235" t="s">
        <v>323</v>
      </c>
      <c r="F44" s="235" t="s">
        <v>324</v>
      </c>
      <c r="G44" s="235" t="s">
        <v>325</v>
      </c>
      <c r="H44" s="107" t="s">
        <v>326</v>
      </c>
      <c r="I44" s="251" t="s">
        <v>245</v>
      </c>
      <c r="J44" s="209" t="s">
        <v>173</v>
      </c>
      <c r="K44" s="211">
        <v>0.4</v>
      </c>
      <c r="L44" s="209" t="s">
        <v>246</v>
      </c>
      <c r="M44" s="211">
        <v>0.8</v>
      </c>
      <c r="N44" s="213" t="s">
        <v>327</v>
      </c>
      <c r="O44" s="81">
        <v>1</v>
      </c>
      <c r="P44" s="113" t="s">
        <v>328</v>
      </c>
      <c r="Q44" s="81" t="s">
        <v>329</v>
      </c>
      <c r="R44" s="82" t="s">
        <v>143</v>
      </c>
      <c r="S44" s="82" t="s">
        <v>127</v>
      </c>
      <c r="T44" s="80" t="str">
        <f t="shared" si="21"/>
        <v>40%</v>
      </c>
      <c r="U44" s="82" t="s">
        <v>128</v>
      </c>
      <c r="V44" s="82" t="s">
        <v>129</v>
      </c>
      <c r="W44" s="82" t="s">
        <v>130</v>
      </c>
      <c r="X44" s="113" t="s">
        <v>330</v>
      </c>
      <c r="Y44" s="86">
        <f>IFERROR(IF(Q44="Probabilidad",(K44-(+K44*T44)),IF(Q44="Impacto",K44,"")),"")</f>
        <v>0.24</v>
      </c>
      <c r="Z44" s="85" t="s">
        <v>173</v>
      </c>
      <c r="AA44" s="80">
        <v>0.24</v>
      </c>
      <c r="AB44" s="85" t="s">
        <v>246</v>
      </c>
      <c r="AC44" s="80">
        <v>0.8</v>
      </c>
      <c r="AD44" s="209" t="s">
        <v>331</v>
      </c>
      <c r="AE44" s="215">
        <v>0.16799999999999998</v>
      </c>
      <c r="AF44" s="209" t="s">
        <v>246</v>
      </c>
      <c r="AG44" s="215">
        <v>0.8</v>
      </c>
      <c r="AH44" s="214" t="s">
        <v>327</v>
      </c>
      <c r="AI44" s="229" t="s">
        <v>132</v>
      </c>
      <c r="AJ44" s="108"/>
      <c r="AK44" s="226" t="s">
        <v>332</v>
      </c>
      <c r="AL44" s="190" t="s">
        <v>333</v>
      </c>
      <c r="AM44" s="190" t="s">
        <v>334</v>
      </c>
      <c r="AN44" s="190" t="s">
        <v>305</v>
      </c>
      <c r="AO44" s="190" t="s">
        <v>334</v>
      </c>
      <c r="AP44" s="190" t="s">
        <v>335</v>
      </c>
      <c r="AQ44" s="190" t="s">
        <v>334</v>
      </c>
      <c r="AR44" s="191" t="s">
        <v>336</v>
      </c>
      <c r="AS44" s="190" t="s">
        <v>334</v>
      </c>
    </row>
    <row r="45" spans="1:52" ht="157.94999999999999" customHeight="1" x14ac:dyDescent="0.25">
      <c r="A45" s="258"/>
      <c r="B45" s="297"/>
      <c r="C45" s="236"/>
      <c r="D45" s="236"/>
      <c r="E45" s="236"/>
      <c r="F45" s="236"/>
      <c r="G45" s="236"/>
      <c r="H45" s="110" t="s">
        <v>337</v>
      </c>
      <c r="I45" s="252"/>
      <c r="J45" s="210"/>
      <c r="K45" s="211"/>
      <c r="L45" s="210"/>
      <c r="M45" s="211"/>
      <c r="N45" s="213"/>
      <c r="O45" s="81">
        <v>2</v>
      </c>
      <c r="P45" s="113" t="s">
        <v>338</v>
      </c>
      <c r="Q45" s="81" t="s">
        <v>329</v>
      </c>
      <c r="R45" s="82" t="s">
        <v>158</v>
      </c>
      <c r="S45" s="82" t="s">
        <v>127</v>
      </c>
      <c r="T45" s="80" t="str">
        <f t="shared" si="21"/>
        <v>30%</v>
      </c>
      <c r="U45" s="82" t="s">
        <v>128</v>
      </c>
      <c r="V45" s="82" t="s">
        <v>129</v>
      </c>
      <c r="W45" s="82" t="s">
        <v>130</v>
      </c>
      <c r="X45" s="108" t="s">
        <v>339</v>
      </c>
      <c r="Y45" s="86">
        <f>IFERROR(IF(AND(Q44="Probabilidad",Q45="Probabilidad"),(AA44-(+AA44*T45)),IF(Q45="Probabilidad",(K44-(+K44*T45)),IF(Q45="Impacto",AA44,""))),"")</f>
        <v>0.16799999999999998</v>
      </c>
      <c r="Z45" s="85" t="s">
        <v>331</v>
      </c>
      <c r="AA45" s="80">
        <v>0.16799999999999998</v>
      </c>
      <c r="AB45" s="85" t="s">
        <v>246</v>
      </c>
      <c r="AC45" s="80">
        <v>0.8</v>
      </c>
      <c r="AD45" s="210"/>
      <c r="AE45" s="216"/>
      <c r="AF45" s="210"/>
      <c r="AG45" s="216"/>
      <c r="AH45" s="225"/>
      <c r="AI45" s="230"/>
      <c r="AJ45" s="108"/>
      <c r="AK45" s="227"/>
      <c r="AL45" s="190"/>
      <c r="AM45" s="190"/>
      <c r="AN45" s="190"/>
      <c r="AO45" s="190"/>
      <c r="AP45" s="190"/>
      <c r="AQ45" s="190"/>
      <c r="AR45" s="193"/>
      <c r="AS45" s="190"/>
    </row>
    <row r="46" spans="1:52" ht="112.95" customHeight="1" x14ac:dyDescent="0.25">
      <c r="A46" s="258" t="s">
        <v>340</v>
      </c>
      <c r="B46" s="296" t="s">
        <v>293</v>
      </c>
      <c r="C46" s="235" t="s">
        <v>294</v>
      </c>
      <c r="D46" s="251" t="s">
        <v>322</v>
      </c>
      <c r="E46" s="251" t="s">
        <v>341</v>
      </c>
      <c r="F46" s="251" t="s">
        <v>342</v>
      </c>
      <c r="G46" s="253" t="s">
        <v>343</v>
      </c>
      <c r="H46" s="112" t="s">
        <v>326</v>
      </c>
      <c r="I46" s="251" t="s">
        <v>245</v>
      </c>
      <c r="J46" s="209" t="s">
        <v>173</v>
      </c>
      <c r="K46" s="212">
        <v>0.4</v>
      </c>
      <c r="L46" s="209" t="s">
        <v>246</v>
      </c>
      <c r="M46" s="212">
        <v>0.8</v>
      </c>
      <c r="N46" s="214" t="s">
        <v>327</v>
      </c>
      <c r="O46" s="81">
        <v>1</v>
      </c>
      <c r="P46" s="113" t="s">
        <v>344</v>
      </c>
      <c r="Q46" s="81" t="s">
        <v>329</v>
      </c>
      <c r="R46" s="82" t="s">
        <v>143</v>
      </c>
      <c r="S46" s="82" t="s">
        <v>127</v>
      </c>
      <c r="T46" s="80" t="str">
        <f t="shared" si="21"/>
        <v>40%</v>
      </c>
      <c r="U46" s="82" t="s">
        <v>128</v>
      </c>
      <c r="V46" s="82" t="s">
        <v>129</v>
      </c>
      <c r="W46" s="82" t="s">
        <v>130</v>
      </c>
      <c r="X46" s="113" t="s">
        <v>345</v>
      </c>
      <c r="Y46" s="86">
        <f>IFERROR(IF(Q46="Probabilidad",(K46-(+K46*T46)),IF(Q46="Impacto",K46,"")),"")</f>
        <v>0.24</v>
      </c>
      <c r="Z46" s="85" t="s">
        <v>173</v>
      </c>
      <c r="AA46" s="80">
        <v>0.24</v>
      </c>
      <c r="AB46" s="85" t="s">
        <v>246</v>
      </c>
      <c r="AC46" s="80">
        <v>0.8</v>
      </c>
      <c r="AD46" s="209" t="s">
        <v>331</v>
      </c>
      <c r="AE46" s="215">
        <v>0.14399999999999999</v>
      </c>
      <c r="AF46" s="209" t="s">
        <v>124</v>
      </c>
      <c r="AG46" s="215">
        <v>0.60000000000000009</v>
      </c>
      <c r="AH46" s="214" t="s">
        <v>124</v>
      </c>
      <c r="AI46" s="229" t="s">
        <v>132</v>
      </c>
      <c r="AJ46" s="122"/>
      <c r="AK46" s="226" t="s">
        <v>332</v>
      </c>
      <c r="AL46" s="190" t="s">
        <v>333</v>
      </c>
      <c r="AM46" s="190" t="s">
        <v>346</v>
      </c>
      <c r="AN46" s="190" t="s">
        <v>305</v>
      </c>
      <c r="AO46" s="190" t="s">
        <v>346</v>
      </c>
      <c r="AP46" s="190" t="s">
        <v>347</v>
      </c>
      <c r="AQ46" s="190" t="s">
        <v>346</v>
      </c>
      <c r="AR46" s="191" t="s">
        <v>336</v>
      </c>
      <c r="AS46" s="190" t="s">
        <v>346</v>
      </c>
    </row>
    <row r="47" spans="1:52" ht="112.95" customHeight="1" x14ac:dyDescent="0.25">
      <c r="A47" s="258"/>
      <c r="B47" s="297"/>
      <c r="C47" s="236"/>
      <c r="D47" s="252"/>
      <c r="E47" s="252"/>
      <c r="F47" s="252"/>
      <c r="G47" s="254"/>
      <c r="H47" s="112" t="s">
        <v>348</v>
      </c>
      <c r="I47" s="252"/>
      <c r="J47" s="210"/>
      <c r="K47" s="263"/>
      <c r="L47" s="210"/>
      <c r="M47" s="263"/>
      <c r="N47" s="225"/>
      <c r="O47" s="81">
        <v>2</v>
      </c>
      <c r="P47" s="123" t="s">
        <v>349</v>
      </c>
      <c r="Q47" s="81" t="s">
        <v>329</v>
      </c>
      <c r="R47" s="82" t="s">
        <v>143</v>
      </c>
      <c r="S47" s="82" t="s">
        <v>127</v>
      </c>
      <c r="T47" s="80" t="str">
        <f t="shared" si="21"/>
        <v>40%</v>
      </c>
      <c r="U47" s="82" t="s">
        <v>128</v>
      </c>
      <c r="V47" s="82" t="s">
        <v>129</v>
      </c>
      <c r="W47" s="82" t="s">
        <v>130</v>
      </c>
      <c r="X47" s="81" t="s">
        <v>350</v>
      </c>
      <c r="Y47" s="86">
        <f>IFERROR(IF(AND(Q46="Probabilidad",Q47="Probabilidad"),(AA46-(+AA46*T47)),IF(Q47="Probabilidad",(K46-(+K46*T47)),IF(Q47="Impacto",AA46,""))),"")</f>
        <v>0.14399999999999999</v>
      </c>
      <c r="Z47" s="85" t="s">
        <v>331</v>
      </c>
      <c r="AA47" s="80">
        <v>0.14399999999999999</v>
      </c>
      <c r="AB47" s="85" t="s">
        <v>246</v>
      </c>
      <c r="AC47" s="80">
        <v>0.8</v>
      </c>
      <c r="AD47" s="210"/>
      <c r="AE47" s="216"/>
      <c r="AF47" s="210"/>
      <c r="AG47" s="216"/>
      <c r="AH47" s="225"/>
      <c r="AI47" s="230"/>
      <c r="AJ47" s="124"/>
      <c r="AK47" s="227"/>
      <c r="AL47" s="190"/>
      <c r="AM47" s="190"/>
      <c r="AN47" s="190"/>
      <c r="AO47" s="190"/>
      <c r="AP47" s="190"/>
      <c r="AQ47" s="190"/>
      <c r="AR47" s="192"/>
      <c r="AS47" s="190"/>
    </row>
    <row r="48" spans="1:52" ht="112.95" customHeight="1" x14ac:dyDescent="0.25">
      <c r="A48" s="258"/>
      <c r="B48" s="297"/>
      <c r="C48" s="236"/>
      <c r="D48" s="252"/>
      <c r="E48" s="252"/>
      <c r="F48" s="252"/>
      <c r="G48" s="254"/>
      <c r="I48" s="252"/>
      <c r="J48" s="234"/>
      <c r="K48" s="264"/>
      <c r="L48" s="234"/>
      <c r="M48" s="264"/>
      <c r="N48" s="262"/>
      <c r="O48" s="81">
        <v>3</v>
      </c>
      <c r="P48" s="112" t="s">
        <v>351</v>
      </c>
      <c r="Q48" s="81" t="s">
        <v>352</v>
      </c>
      <c r="R48" s="82" t="s">
        <v>126</v>
      </c>
      <c r="S48" s="82" t="s">
        <v>127</v>
      </c>
      <c r="T48" s="80" t="str">
        <f t="shared" si="21"/>
        <v>25%</v>
      </c>
      <c r="U48" s="82" t="s">
        <v>128</v>
      </c>
      <c r="V48" s="82" t="s">
        <v>129</v>
      </c>
      <c r="W48" s="82" t="s">
        <v>130</v>
      </c>
      <c r="X48" s="81" t="s">
        <v>353</v>
      </c>
      <c r="Y48" s="86">
        <f>IFERROR(IF(AND(Q47="Probabilidad",Q48="Probabilidad"),(AA47-(+AA47*T48)),IF(AND(Q47="Impacto",Q48="Probabilidad"),(AA46-(+AA46*T48)),IF(Q48="Impacto",AA47,""))),"")</f>
        <v>0.14399999999999999</v>
      </c>
      <c r="Z48" s="85" t="s">
        <v>331</v>
      </c>
      <c r="AA48" s="80">
        <v>0.14399999999999999</v>
      </c>
      <c r="AB48" s="85" t="s">
        <v>124</v>
      </c>
      <c r="AC48" s="80">
        <v>0.60000000000000009</v>
      </c>
      <c r="AD48" s="210"/>
      <c r="AE48" s="216"/>
      <c r="AF48" s="210"/>
      <c r="AG48" s="216"/>
      <c r="AH48" s="225"/>
      <c r="AI48" s="230"/>
      <c r="AJ48" s="124"/>
      <c r="AK48" s="227"/>
      <c r="AL48" s="190"/>
      <c r="AM48" s="190"/>
      <c r="AN48" s="190"/>
      <c r="AO48" s="190"/>
      <c r="AP48" s="190"/>
      <c r="AQ48" s="190"/>
      <c r="AR48" s="193"/>
      <c r="AS48" s="190"/>
    </row>
    <row r="49" spans="1:52" ht="169.5" customHeight="1" x14ac:dyDescent="0.25">
      <c r="A49" s="258" t="s">
        <v>354</v>
      </c>
      <c r="B49" s="246" t="s">
        <v>355</v>
      </c>
      <c r="C49" s="235" t="s">
        <v>356</v>
      </c>
      <c r="D49" s="235" t="s">
        <v>167</v>
      </c>
      <c r="E49" s="220" t="s">
        <v>357</v>
      </c>
      <c r="F49" s="256" t="s">
        <v>358</v>
      </c>
      <c r="G49" s="235" t="s">
        <v>359</v>
      </c>
      <c r="H49" s="112" t="s">
        <v>360</v>
      </c>
      <c r="I49" s="251" t="s">
        <v>245</v>
      </c>
      <c r="J49" s="209" t="s">
        <v>361</v>
      </c>
      <c r="K49" s="211">
        <f>IF(J49="","",IF(J49="Muy Baja",0.2,IF(J49="Baja",0.4,IF(J49="Media",0.6,IF(J49="Alta",0.8,IF(J49="Muy Alta",1,))))))</f>
        <v>0.8</v>
      </c>
      <c r="L49" s="209" t="s">
        <v>246</v>
      </c>
      <c r="M49" s="211">
        <f>IF(L49="","",IF(L49="Leve",0.2,IF(L49="Menor",0.4,IF(L49="Moderado",0.6,IF(L49="Mayor",0.8,IF(L49="Catastrófico",1,))))))</f>
        <v>0.8</v>
      </c>
      <c r="N49" s="213" t="str">
        <f>IF(OR(AND(J49="Muy Baja",L49="Leve"),AND(J49="Muy Baja",L49="Menor"),AND(J49="Baja",L49="Leve")),"Bajo",IF(OR(AND(J49="Muy baja",L49="Moderado"),AND(J49="Baja",L49="Menor"),AND(J49="Baja",L49="Moderado"),AND(J49="Media",L49="Leve"),AND(J49="Media",L49="Menor"),AND(J49="Media",L49="Moderado"),AND(J49="Alta",L49="Leve"),AND(J49="Alta",L49="Menor")),"Moderado",IF(OR(AND(J49="Muy Baja",L49="Mayor"),AND(J49="Baja",L49="Mayor"),AND(J49="Media",L49="Mayor"),AND(J49="Alta",L49="Moderado"),AND(J49="Alta",L49="Mayor"),AND(J49="Muy Alta",L49="Leve"),AND(J49="Muy Alta",L49="Menor"),AND(J49="Muy Alta",L49="Moderado"),AND(J49="Muy Alta",L49="Mayor")),"Alto",IF(OR(AND(J49="Muy Baja",L49="Catastrófico"),AND(J49="Baja",L49="Catastrófico"),AND(J49="Media",L49="Catastrófico"),AND(J49="Alta",L49="Catastrófico"),AND(J49="Muy Alta",L49="Catastrófico")),"Extremo",""))))</f>
        <v>Alto</v>
      </c>
      <c r="O49" s="81">
        <v>1</v>
      </c>
      <c r="P49" s="114" t="s">
        <v>362</v>
      </c>
      <c r="Q49" s="81" t="str">
        <f t="shared" si="20"/>
        <v>Probabilidad</v>
      </c>
      <c r="R49" s="82" t="s">
        <v>143</v>
      </c>
      <c r="S49" s="82" t="s">
        <v>127</v>
      </c>
      <c r="T49" s="80" t="str">
        <f t="shared" si="21"/>
        <v>40%</v>
      </c>
      <c r="U49" s="82" t="s">
        <v>128</v>
      </c>
      <c r="V49" s="82" t="s">
        <v>151</v>
      </c>
      <c r="W49" s="82" t="s">
        <v>130</v>
      </c>
      <c r="X49" s="87" t="s">
        <v>363</v>
      </c>
      <c r="Y49" s="86">
        <f>IFERROR(IF(Q49="Probabilidad",(K49-(+K49*T49)),IF(Q49="Impacto",K49,"")),"")</f>
        <v>0.48</v>
      </c>
      <c r="Z49" s="85" t="str">
        <f t="shared" ref="Z49:Z56" si="24">IFERROR(IF(Y49="","",IF(Y49&lt;=0.2,"Muy Baja",IF(Y49&lt;=0.4,"Baja",IF(Y49&lt;=0.6,"Media",IF(Y49&lt;=0.8,"Alta","Muy Alta"))))),"")</f>
        <v>Media</v>
      </c>
      <c r="AA49" s="80">
        <f t="shared" si="5"/>
        <v>0.48</v>
      </c>
      <c r="AB49" s="85" t="str">
        <f t="shared" si="6"/>
        <v>Mayor</v>
      </c>
      <c r="AC49" s="80">
        <f>IFERROR(IF(Q49="Impacto",(M49-(+M49*T49)),IF(Q49="Probabilidad",M49,"")),"")</f>
        <v>0.8</v>
      </c>
      <c r="AD49" s="209" t="str">
        <f>IFERROR(IF(AE49=0,"",IF(AND(AE49&gt;0,AE49&lt;=0.2),"Muy Baja",IF(AE49&lt;=0.4,"Baja",IF(AE49&lt;=0.6,"Media",IF(AE49&lt;=0.8,"Alta","Muy Alta"))))),"")</f>
        <v>Baja</v>
      </c>
      <c r="AE49" s="215">
        <f>MIN(Y49:Y52)</f>
        <v>0.28799999999999998</v>
      </c>
      <c r="AF49" s="209" t="str">
        <f>IFERROR(IF(AG49=0,"",IF(AND(AG49&gt;0,AG49&lt;=0.2),"Leve",IF(AG49&lt;=0.4,"Menor",IF(AG49&lt;=0.6,"Moderado",IF(AG49&lt;=0.8,"Mayor","Catastrófico"))))),"")</f>
        <v>Moderado</v>
      </c>
      <c r="AG49" s="215">
        <f>MIN(AC49:AC52)</f>
        <v>0.60000000000000009</v>
      </c>
      <c r="AH49" s="214" t="str">
        <f>IFERROR(IF(OR(AND(AD49="Muy Baja",AF49="Leve"),AND(AD49="Muy Baja",AF49="Menor"),AND(AD49="Baja",AF49="Leve")),"Bajo",IF(OR(AND(AD49="Muy Baja",AF49="Moderado"),AND(AD49="Baja",AF49="Menor"),AND(AD49="Baja",AF49="Moderado"),AND(AD49="Media",AF49="Leve"),AND(AD49="Media",AF49="Menor"),AND(AD49="Media",AF49="Moderado"),AND(AD49="Alta",AF49="Leve"),AND(AD49="Alta",AF49="Menor")),"Moderado",IF(OR(AND(AD49="Muy Baja",AF49="Mayor"),AND(AD49="Baja",AF49="Mayor"),AND(AD49="Media",AF49="Mayor"),AND(AD49="Alta",AF49="Moderado"),AND(AD49="Alta",AF49="Mayor"),AND(AD49="Muy Alta",AF49="Leve"),AND(AD49="Muy Alta",AF49="Menor"),AND(AD49="Muy Alta",AF49="Moderado"),AND(AD49="Muy Alta",AF49="Mayor")),"Alto",IF(OR(AND(AD49="Muy Baja",AF49="Catastrófico"),AND(AD49="Baja",AF49="Catastrófico"),AND(AD49="Media",AF49="Catastrófico"),AND(AD49="Alta",AF49="Catastrófico"),AND(AD49="Muy Alta",AF49="Catastrófico")),"Extremo","")))),"")</f>
        <v>Moderado</v>
      </c>
      <c r="AI49" s="229" t="s">
        <v>132</v>
      </c>
      <c r="AJ49" s="122"/>
      <c r="AK49" s="224" t="s">
        <v>364</v>
      </c>
      <c r="AL49" s="202" t="s">
        <v>365</v>
      </c>
      <c r="AM49" s="190" t="s">
        <v>279</v>
      </c>
      <c r="AN49" s="202" t="s">
        <v>366</v>
      </c>
      <c r="AO49" s="190" t="s">
        <v>367</v>
      </c>
      <c r="AP49" s="190" t="s">
        <v>368</v>
      </c>
      <c r="AQ49" s="190" t="s">
        <v>369</v>
      </c>
      <c r="AR49" s="191" t="s">
        <v>370</v>
      </c>
      <c r="AS49" s="338" t="s">
        <v>371</v>
      </c>
      <c r="AT49" s="88"/>
      <c r="AU49" s="88"/>
      <c r="AV49" s="88"/>
      <c r="AW49" s="88"/>
      <c r="AX49" s="88"/>
      <c r="AY49" s="88"/>
      <c r="AZ49" s="88"/>
    </row>
    <row r="50" spans="1:52" ht="133.5" customHeight="1" x14ac:dyDescent="0.25">
      <c r="A50" s="258"/>
      <c r="B50" s="246"/>
      <c r="C50" s="236"/>
      <c r="D50" s="236"/>
      <c r="E50" s="236"/>
      <c r="F50" s="257"/>
      <c r="G50" s="236"/>
      <c r="H50" s="112" t="s">
        <v>372</v>
      </c>
      <c r="I50" s="252"/>
      <c r="J50" s="210"/>
      <c r="K50" s="211"/>
      <c r="L50" s="210"/>
      <c r="M50" s="211"/>
      <c r="N50" s="213"/>
      <c r="O50" s="81">
        <v>2</v>
      </c>
      <c r="P50" s="114" t="s">
        <v>373</v>
      </c>
      <c r="Q50" s="81" t="str">
        <f t="shared" si="20"/>
        <v>Probabilidad</v>
      </c>
      <c r="R50" s="82" t="s">
        <v>143</v>
      </c>
      <c r="S50" s="82" t="s">
        <v>127</v>
      </c>
      <c r="T50" s="80" t="str">
        <f t="shared" si="21"/>
        <v>40%</v>
      </c>
      <c r="U50" s="82" t="s">
        <v>128</v>
      </c>
      <c r="V50" s="82" t="s">
        <v>151</v>
      </c>
      <c r="W50" s="82" t="s">
        <v>130</v>
      </c>
      <c r="X50" s="87" t="s">
        <v>374</v>
      </c>
      <c r="Y50" s="86">
        <f>IFERROR(IF(AND(Q49="Probabilidad",Q50="Probabilidad"),(AA49-(+AA49*T50)),IF(Q50="Probabilidad",(K49-(+K49*T50)),IF(Q50="Impacto",AA49,""))),"")</f>
        <v>0.28799999999999998</v>
      </c>
      <c r="Z50" s="85" t="str">
        <f t="shared" si="24"/>
        <v>Baja</v>
      </c>
      <c r="AA50" s="80">
        <f t="shared" si="5"/>
        <v>0.28799999999999998</v>
      </c>
      <c r="AB50" s="85" t="str">
        <f t="shared" si="6"/>
        <v>Mayor</v>
      </c>
      <c r="AC50" s="80">
        <f>IFERROR(IF(AND(Q49="Impacto",Q50="Impacto"),(AC49-(+AC49*T50)),IF(Q50="Impacto",($M$15-(+$M$15*T50)),IF(Q50="Probabilidad",AC49,""))),"")</f>
        <v>0.8</v>
      </c>
      <c r="AD50" s="210"/>
      <c r="AE50" s="216"/>
      <c r="AF50" s="210"/>
      <c r="AG50" s="216"/>
      <c r="AH50" s="225"/>
      <c r="AI50" s="230"/>
      <c r="AJ50" s="124"/>
      <c r="AK50" s="224"/>
      <c r="AL50" s="202"/>
      <c r="AM50" s="190"/>
      <c r="AN50" s="202"/>
      <c r="AO50" s="190"/>
      <c r="AP50" s="190"/>
      <c r="AQ50" s="190"/>
      <c r="AR50" s="192"/>
      <c r="AS50" s="190"/>
      <c r="AT50" s="88"/>
      <c r="AU50" s="88"/>
      <c r="AV50" s="88"/>
      <c r="AW50" s="88"/>
      <c r="AX50" s="88"/>
      <c r="AY50" s="88"/>
      <c r="AZ50" s="88"/>
    </row>
    <row r="51" spans="1:52" ht="133.5" customHeight="1" x14ac:dyDescent="0.25">
      <c r="A51" s="258"/>
      <c r="B51" s="246"/>
      <c r="C51" s="236"/>
      <c r="D51" s="236"/>
      <c r="E51" s="236"/>
      <c r="F51" s="257"/>
      <c r="G51" s="236"/>
      <c r="H51" s="112" t="s">
        <v>375</v>
      </c>
      <c r="I51" s="252"/>
      <c r="J51" s="210"/>
      <c r="K51" s="211"/>
      <c r="L51" s="210"/>
      <c r="M51" s="211"/>
      <c r="N51" s="213"/>
      <c r="O51" s="81">
        <v>3</v>
      </c>
      <c r="P51" s="114" t="s">
        <v>376</v>
      </c>
      <c r="Q51" s="81" t="str">
        <f t="shared" si="20"/>
        <v>Probabilidad</v>
      </c>
      <c r="R51" s="82" t="s">
        <v>143</v>
      </c>
      <c r="S51" s="82" t="s">
        <v>127</v>
      </c>
      <c r="T51" s="80" t="str">
        <f t="shared" si="21"/>
        <v>40%</v>
      </c>
      <c r="U51" s="82" t="s">
        <v>128</v>
      </c>
      <c r="V51" s="82" t="s">
        <v>151</v>
      </c>
      <c r="W51" s="82" t="s">
        <v>130</v>
      </c>
      <c r="X51" s="87" t="s">
        <v>377</v>
      </c>
      <c r="Y51" s="86">
        <f>IFERROR(IF(AND(Q49="Probabilidad",Q51="Probabilidad"),(AA49-(+AA49*T51)),IF(AND(Q49="Impacto",Q51="Probabilidad"),(AA43-(+AA43*T51)),IF(Q51="Impacto",AA49,""))),"")</f>
        <v>0.28799999999999998</v>
      </c>
      <c r="Z51" s="85" t="str">
        <f t="shared" si="24"/>
        <v>Baja</v>
      </c>
      <c r="AA51" s="80">
        <f t="shared" si="5"/>
        <v>0.28799999999999998</v>
      </c>
      <c r="AB51" s="85" t="str">
        <f t="shared" si="6"/>
        <v>Mayor</v>
      </c>
      <c r="AC51" s="80">
        <f>IFERROR(IF(AND(Q49="Impacto",Q51="Impacto"),(AC49-(+AC49*T51)),IF(AND(Q49="Probabilidad",Q51="Impacto"),(AC43-(+AC43*T51)),IF(Q51="Probabilidad",AC49,""))),"")</f>
        <v>0.8</v>
      </c>
      <c r="AD51" s="210"/>
      <c r="AE51" s="216"/>
      <c r="AF51" s="210"/>
      <c r="AG51" s="216"/>
      <c r="AH51" s="225"/>
      <c r="AI51" s="230"/>
      <c r="AJ51" s="124"/>
      <c r="AK51" s="224"/>
      <c r="AL51" s="202"/>
      <c r="AM51" s="190"/>
      <c r="AN51" s="202"/>
      <c r="AO51" s="190"/>
      <c r="AP51" s="190"/>
      <c r="AQ51" s="190"/>
      <c r="AR51" s="192"/>
      <c r="AS51" s="153"/>
      <c r="AT51" s="88"/>
      <c r="AU51" s="88"/>
      <c r="AV51" s="88"/>
      <c r="AW51" s="88"/>
      <c r="AX51" s="88"/>
      <c r="AY51" s="88"/>
      <c r="AZ51" s="88"/>
    </row>
    <row r="52" spans="1:52" ht="195.75" customHeight="1" x14ac:dyDescent="0.25">
      <c r="A52" s="258"/>
      <c r="B52" s="246"/>
      <c r="C52" s="236"/>
      <c r="D52" s="236"/>
      <c r="E52" s="236"/>
      <c r="F52" s="257"/>
      <c r="G52" s="236"/>
      <c r="H52" s="112"/>
      <c r="I52" s="252"/>
      <c r="J52" s="210"/>
      <c r="K52" s="211"/>
      <c r="L52" s="210"/>
      <c r="M52" s="211"/>
      <c r="N52" s="213"/>
      <c r="O52" s="81">
        <v>4</v>
      </c>
      <c r="P52" s="114" t="s">
        <v>378</v>
      </c>
      <c r="Q52" s="81" t="str">
        <f t="shared" si="20"/>
        <v>Impacto</v>
      </c>
      <c r="R52" s="82" t="s">
        <v>126</v>
      </c>
      <c r="S52" s="82" t="s">
        <v>127</v>
      </c>
      <c r="T52" s="80" t="str">
        <f t="shared" si="21"/>
        <v>25%</v>
      </c>
      <c r="U52" s="82" t="s">
        <v>144</v>
      </c>
      <c r="V52" s="82" t="s">
        <v>129</v>
      </c>
      <c r="W52" s="82" t="s">
        <v>130</v>
      </c>
      <c r="X52" s="87" t="s">
        <v>379</v>
      </c>
      <c r="Y52" s="86">
        <f>IFERROR(IF(AND(Q50="Probabilidad",Q52="Probabilidad"),(AA50-(+AA50*T52)),IF(AND(Q50="Impacto",Q52="Probabilidad"),(AA49-(+AA49*T52)),IF(Q52="Impacto",AA50,""))),"")</f>
        <v>0.28799999999999998</v>
      </c>
      <c r="Z52" s="85" t="str">
        <f t="shared" si="24"/>
        <v>Baja</v>
      </c>
      <c r="AA52" s="80">
        <f t="shared" si="5"/>
        <v>0.28799999999999998</v>
      </c>
      <c r="AB52" s="85" t="str">
        <f t="shared" si="6"/>
        <v>Moderado</v>
      </c>
      <c r="AC52" s="80">
        <f>IFERROR(IF(AND(Q50="Impacto",Q52="Impacto"),(AC50-(+AC50*T52)),IF(AND(Q50="Probabilidad",Q52="Impacto"),(AC49-(+AC49*T52)),IF(Q52="Probabilidad",AC50,""))),"")</f>
        <v>0.60000000000000009</v>
      </c>
      <c r="AD52" s="210"/>
      <c r="AE52" s="216"/>
      <c r="AF52" s="210"/>
      <c r="AG52" s="216"/>
      <c r="AH52" s="225"/>
      <c r="AI52" s="230"/>
      <c r="AJ52" s="124"/>
      <c r="AK52" s="224"/>
      <c r="AL52" s="202"/>
      <c r="AM52" s="190"/>
      <c r="AN52" s="202"/>
      <c r="AO52" s="190"/>
      <c r="AP52" s="190"/>
      <c r="AQ52" s="190"/>
      <c r="AR52" s="193"/>
      <c r="AS52" s="153"/>
      <c r="AT52" s="88"/>
      <c r="AU52" s="88"/>
      <c r="AV52" s="88"/>
      <c r="AW52" s="88"/>
      <c r="AX52" s="88"/>
      <c r="AY52" s="88"/>
      <c r="AZ52" s="88"/>
    </row>
    <row r="53" spans="1:52" ht="177" customHeight="1" x14ac:dyDescent="0.25">
      <c r="A53" s="258" t="s">
        <v>380</v>
      </c>
      <c r="B53" s="253" t="s">
        <v>355</v>
      </c>
      <c r="C53" s="247" t="s">
        <v>381</v>
      </c>
      <c r="D53" s="251" t="s">
        <v>167</v>
      </c>
      <c r="E53" s="251" t="s">
        <v>382</v>
      </c>
      <c r="F53" s="251" t="s">
        <v>383</v>
      </c>
      <c r="G53" s="253" t="s">
        <v>384</v>
      </c>
      <c r="H53" s="112" t="s">
        <v>385</v>
      </c>
      <c r="I53" s="251" t="s">
        <v>172</v>
      </c>
      <c r="J53" s="209" t="s">
        <v>361</v>
      </c>
      <c r="K53" s="211">
        <v>0.8</v>
      </c>
      <c r="L53" s="209" t="s">
        <v>174</v>
      </c>
      <c r="M53" s="211">
        <v>1</v>
      </c>
      <c r="N53" s="213" t="s">
        <v>175</v>
      </c>
      <c r="O53" s="81">
        <v>1</v>
      </c>
      <c r="P53" s="113" t="s">
        <v>386</v>
      </c>
      <c r="Q53" s="81" t="str">
        <f>IF(OR(R53="Preventivo",R53="Detectivo"),"Probabilidad",IF(R53="Correctivo","Impacto",""))</f>
        <v>Probabilidad</v>
      </c>
      <c r="R53" s="82" t="s">
        <v>143</v>
      </c>
      <c r="S53" s="82" t="s">
        <v>127</v>
      </c>
      <c r="T53" s="80" t="str">
        <f t="shared" si="21"/>
        <v>40%</v>
      </c>
      <c r="U53" s="82" t="s">
        <v>128</v>
      </c>
      <c r="V53" s="82" t="s">
        <v>151</v>
      </c>
      <c r="W53" s="82" t="s">
        <v>130</v>
      </c>
      <c r="X53" s="87" t="s">
        <v>387</v>
      </c>
      <c r="Y53" s="86">
        <f>IFERROR(IF(Q53="Probabilidad",(K53-(+K53*T53)),IF(Q53="Impacto",K53,"")),"")</f>
        <v>0.48</v>
      </c>
      <c r="Z53" s="85" t="str">
        <f t="shared" si="24"/>
        <v>Media</v>
      </c>
      <c r="AA53" s="80">
        <f t="shared" si="5"/>
        <v>0.48</v>
      </c>
      <c r="AB53" s="85" t="str">
        <f t="shared" si="6"/>
        <v>Catastrófico</v>
      </c>
      <c r="AC53" s="80">
        <f>IFERROR(IF(Q53="Impacto",(M53-(+M53*T53)),IF(Q53="Probabilidad",M53,"")),"")</f>
        <v>1</v>
      </c>
      <c r="AD53" s="209" t="str">
        <f>IFERROR(IF(AE53=0,"",IF(AND(AE53&gt;0,AE53&lt;=0.2),"Muy Baja",IF(AE53&lt;=0.4,"Baja",IF(AE53&lt;=0.6,"Media",IF(AE53&lt;=0.8,"Alta","Muy Alta"))))),"")</f>
        <v>Baja</v>
      </c>
      <c r="AE53" s="215">
        <f>MIN(Y53:Y56)</f>
        <v>0.2016</v>
      </c>
      <c r="AF53" s="209" t="str">
        <f>IFERROR(IF(AG53=0,"",IF(AND(AG53&gt;0,AG53&lt;=0.2),"Leve",IF(AG53&lt;=0.4,"Menor",IF(AG53&lt;=0.6,"Moderado",IF(AG53&lt;=0.8,"Mayor","Catastrófico"))))),"")</f>
        <v>Mayor</v>
      </c>
      <c r="AG53" s="215">
        <f>MIN(AC53:AC56)</f>
        <v>0.75</v>
      </c>
      <c r="AH53" s="214" t="str">
        <f>IFERROR(IF(OR(AND(AD53="Muy Baja",AF53="Leve"),AND(AD53="Muy Baja",AF53="Menor"),AND(AD53="Baja",AF53="Leve")),"Bajo",IF(OR(AND(AD53="Muy Baja",AF53="Moderado"),AND(AD53="Baja",AF53="Menor"),AND(AD53="Baja",AF53="Moderado"),AND(AD53="Media",AF53="Leve"),AND(AD53="Media",AF53="Menor"),AND(AD53="Media",AF53="Moderado"),AND(AD53="Alta",AF53="Leve"),AND(AD53="Alta",AF53="Menor")),"Moderado",IF(OR(AND(AD53="Muy Baja",AF53="Mayor"),AND(AD53="Baja",AF53="Mayor"),AND(AD53="Media",AF53="Mayor"),AND(AD53="Alta",AF53="Moderado"),AND(AD53="Alta",AF53="Mayor"),AND(AD53="Muy Alta",AF53="Leve"),AND(AD53="Muy Alta",AF53="Menor"),AND(AD53="Muy Alta",AF53="Moderado"),AND(AD53="Muy Alta",AF53="Mayor")),"Alto",IF(OR(AND(AD53="Muy Baja",AF53="Catastrófico"),AND(AD53="Baja",AF53="Catastrófico"),AND(AD53="Media",AF53="Catastrófico"),AND(AD53="Alta",AF53="Catastrófico"),AND(AD53="Muy Alta",AF53="Catastrófico")),"Extremo","")))),"")</f>
        <v>Alto</v>
      </c>
      <c r="AI53" s="229" t="s">
        <v>132</v>
      </c>
      <c r="AJ53" s="235"/>
      <c r="AK53" s="224" t="s">
        <v>388</v>
      </c>
      <c r="AL53" s="191" t="s">
        <v>389</v>
      </c>
      <c r="AM53" s="191" t="s">
        <v>279</v>
      </c>
      <c r="AN53" s="191" t="s">
        <v>390</v>
      </c>
      <c r="AO53" s="191" t="s">
        <v>367</v>
      </c>
      <c r="AP53" s="191" t="s">
        <v>391</v>
      </c>
      <c r="AQ53" s="191" t="s">
        <v>392</v>
      </c>
      <c r="AR53" s="191" t="s">
        <v>393</v>
      </c>
      <c r="AS53" s="341" t="s">
        <v>392</v>
      </c>
      <c r="AT53" s="88"/>
      <c r="AU53" s="88"/>
      <c r="AV53" s="88"/>
      <c r="AW53" s="88"/>
      <c r="AX53" s="88"/>
      <c r="AY53" s="88"/>
      <c r="AZ53" s="88"/>
    </row>
    <row r="54" spans="1:52" ht="177" customHeight="1" x14ac:dyDescent="0.25">
      <c r="A54" s="258"/>
      <c r="B54" s="254"/>
      <c r="C54" s="247"/>
      <c r="D54" s="252"/>
      <c r="E54" s="252"/>
      <c r="F54" s="252"/>
      <c r="G54" s="254"/>
      <c r="H54" s="112" t="s">
        <v>394</v>
      </c>
      <c r="I54" s="252"/>
      <c r="J54" s="210"/>
      <c r="K54" s="211"/>
      <c r="L54" s="210"/>
      <c r="M54" s="211"/>
      <c r="N54" s="213"/>
      <c r="O54" s="81">
        <v>2</v>
      </c>
      <c r="P54" s="113" t="s">
        <v>188</v>
      </c>
      <c r="Q54" s="81" t="str">
        <f>IF(OR(R54="Preventivo",R54="Detectivo"),"Probabilidad",IF(R54="Correctivo","Impacto",""))</f>
        <v>Probabilidad</v>
      </c>
      <c r="R54" s="82" t="s">
        <v>143</v>
      </c>
      <c r="S54" s="82" t="s">
        <v>127</v>
      </c>
      <c r="T54" s="80" t="str">
        <f t="shared" si="21"/>
        <v>40%</v>
      </c>
      <c r="U54" s="82" t="s">
        <v>144</v>
      </c>
      <c r="V54" s="82" t="s">
        <v>129</v>
      </c>
      <c r="W54" s="82" t="s">
        <v>130</v>
      </c>
      <c r="X54" s="87" t="s">
        <v>189</v>
      </c>
      <c r="Y54" s="86">
        <f>IFERROR(IF(AND(Q53="Probabilidad",Q54="Probabilidad"),(AA53-(+AA53*T54)),IF(Q54="Probabilidad",(K53-(+K53*T54)),IF(Q54="Impacto",AA53,""))),"")</f>
        <v>0.28799999999999998</v>
      </c>
      <c r="Z54" s="85" t="str">
        <f t="shared" si="24"/>
        <v>Baja</v>
      </c>
      <c r="AA54" s="80">
        <f t="shared" si="5"/>
        <v>0.28799999999999998</v>
      </c>
      <c r="AB54" s="85" t="str">
        <f t="shared" si="6"/>
        <v>Catastrófico</v>
      </c>
      <c r="AC54" s="80">
        <f>IFERROR(IF(AND(Q53="Impacto",Q54="Impacto"),(AC53-(+AC53*T54)),IF(Q54="Impacto",($M$15-(+$M$15*T54)),IF(Q54="Probabilidad",AC53,""))),"")</f>
        <v>1</v>
      </c>
      <c r="AD54" s="210"/>
      <c r="AE54" s="216"/>
      <c r="AF54" s="210"/>
      <c r="AG54" s="216"/>
      <c r="AH54" s="225"/>
      <c r="AI54" s="230"/>
      <c r="AJ54" s="236"/>
      <c r="AK54" s="224"/>
      <c r="AL54" s="192"/>
      <c r="AM54" s="192"/>
      <c r="AN54" s="192"/>
      <c r="AO54" s="192"/>
      <c r="AP54" s="192"/>
      <c r="AQ54" s="192"/>
      <c r="AR54" s="192"/>
      <c r="AS54" s="192"/>
      <c r="AT54" s="88"/>
      <c r="AU54" s="88"/>
      <c r="AV54" s="88"/>
      <c r="AW54" s="88"/>
      <c r="AX54" s="88"/>
      <c r="AY54" s="88"/>
      <c r="AZ54" s="88"/>
    </row>
    <row r="55" spans="1:52" ht="177" customHeight="1" x14ac:dyDescent="0.25">
      <c r="A55" s="258"/>
      <c r="B55" s="254"/>
      <c r="C55" s="247"/>
      <c r="D55" s="252"/>
      <c r="E55" s="252"/>
      <c r="F55" s="252"/>
      <c r="G55" s="254"/>
      <c r="H55" s="112" t="s">
        <v>395</v>
      </c>
      <c r="I55" s="252"/>
      <c r="J55" s="210"/>
      <c r="K55" s="211"/>
      <c r="L55" s="210"/>
      <c r="M55" s="211"/>
      <c r="N55" s="213"/>
      <c r="O55" s="81">
        <v>3</v>
      </c>
      <c r="P55" s="113" t="s">
        <v>191</v>
      </c>
      <c r="Q55" s="81" t="str">
        <f>IF(OR(R55="Preventivo",R55="Detectivo"),"Probabilidad",IF(R55="Correctivo","Impacto",""))</f>
        <v>Probabilidad</v>
      </c>
      <c r="R55" s="82" t="s">
        <v>158</v>
      </c>
      <c r="S55" s="82" t="s">
        <v>127</v>
      </c>
      <c r="T55" s="80" t="str">
        <f t="shared" si="21"/>
        <v>30%</v>
      </c>
      <c r="U55" s="82" t="s">
        <v>128</v>
      </c>
      <c r="V55" s="82" t="s">
        <v>129</v>
      </c>
      <c r="W55" s="82" t="s">
        <v>130</v>
      </c>
      <c r="X55" s="87" t="s">
        <v>192</v>
      </c>
      <c r="Y55" s="86">
        <f>IFERROR(IF(AND(Q54="Probabilidad",Q55="Probabilidad"),(AA54-(+AA54*T55)),IF(AND(Q54="Impacto",Q55="Probabilidad"),(AA53-(+AA53*T55)),IF(Q55="Impacto",AA54,""))),"")</f>
        <v>0.2016</v>
      </c>
      <c r="Z55" s="85" t="str">
        <f t="shared" si="24"/>
        <v>Baja</v>
      </c>
      <c r="AA55" s="80">
        <f t="shared" si="5"/>
        <v>0.2016</v>
      </c>
      <c r="AB55" s="85" t="str">
        <f t="shared" si="6"/>
        <v>Catastrófico</v>
      </c>
      <c r="AC55" s="80">
        <f>IFERROR(IF(AND(Q54="Impacto",Q55="Impacto"),(AC54-(+AC54*T55)),IF(AND(Q54="Probabilidad",Q55="Impacto"),(AC53-(+AC53*T55)),IF(Q55="Probabilidad",AC54,""))),"")</f>
        <v>1</v>
      </c>
      <c r="AD55" s="210"/>
      <c r="AE55" s="216"/>
      <c r="AF55" s="210"/>
      <c r="AG55" s="216"/>
      <c r="AH55" s="225"/>
      <c r="AI55" s="230"/>
      <c r="AJ55" s="236"/>
      <c r="AK55" s="224"/>
      <c r="AL55" s="192"/>
      <c r="AM55" s="192"/>
      <c r="AN55" s="192"/>
      <c r="AO55" s="192"/>
      <c r="AP55" s="192"/>
      <c r="AQ55" s="192"/>
      <c r="AR55" s="192"/>
      <c r="AS55" s="192"/>
      <c r="AT55" s="88"/>
      <c r="AU55" s="88"/>
      <c r="AV55" s="88"/>
      <c r="AW55" s="88"/>
      <c r="AX55" s="88"/>
      <c r="AY55" s="88"/>
      <c r="AZ55" s="88"/>
    </row>
    <row r="56" spans="1:52" ht="177" customHeight="1" x14ac:dyDescent="0.25">
      <c r="A56" s="258"/>
      <c r="B56" s="260"/>
      <c r="C56" s="247"/>
      <c r="D56" s="252"/>
      <c r="E56" s="252"/>
      <c r="F56" s="252"/>
      <c r="G56" s="254"/>
      <c r="H56" s="112"/>
      <c r="I56" s="252"/>
      <c r="J56" s="210"/>
      <c r="K56" s="211"/>
      <c r="L56" s="210"/>
      <c r="M56" s="211"/>
      <c r="N56" s="213"/>
      <c r="O56" s="81">
        <v>4</v>
      </c>
      <c r="P56" s="113" t="s">
        <v>193</v>
      </c>
      <c r="Q56" s="81" t="str">
        <f>IF(OR(R56="Preventivo",R56="Detectivo"),"Probabilidad",IF(R56="Correctivo","Impacto",""))</f>
        <v>Impacto</v>
      </c>
      <c r="R56" s="82" t="s">
        <v>126</v>
      </c>
      <c r="S56" s="82" t="s">
        <v>127</v>
      </c>
      <c r="T56" s="80" t="str">
        <f t="shared" si="21"/>
        <v>25%</v>
      </c>
      <c r="U56" s="82" t="s">
        <v>128</v>
      </c>
      <c r="V56" s="82" t="s">
        <v>129</v>
      </c>
      <c r="W56" s="82" t="s">
        <v>130</v>
      </c>
      <c r="X56" s="87" t="s">
        <v>194</v>
      </c>
      <c r="Y56" s="86">
        <f>IFERROR(IF(AND(Q55="Probabilidad",Q56="Probabilidad"),(AA55-(+AA55*T56)),IF(AND(Q55="Impacto",Q56="Probabilidad"),(AA54-(+AA54*T56)),IF(Q56="Impacto",AA55,""))),"")</f>
        <v>0.2016</v>
      </c>
      <c r="Z56" s="85" t="str">
        <f t="shared" si="24"/>
        <v>Baja</v>
      </c>
      <c r="AA56" s="80">
        <f t="shared" si="5"/>
        <v>0.2016</v>
      </c>
      <c r="AB56" s="85" t="str">
        <f t="shared" si="6"/>
        <v>Mayor</v>
      </c>
      <c r="AC56" s="80">
        <f>IFERROR(IF(AND(Q55="Impacto",Q56="Impacto"),(AC55-(+AC55*T56)),IF(AND(Q55="Probabilidad",Q56="Impacto"),(AC54-(+AC54*T56)),IF(Q56="Probabilidad",AC55,""))),"")</f>
        <v>0.75</v>
      </c>
      <c r="AD56" s="210"/>
      <c r="AE56" s="216"/>
      <c r="AF56" s="210"/>
      <c r="AG56" s="216"/>
      <c r="AH56" s="225"/>
      <c r="AI56" s="230"/>
      <c r="AJ56" s="237"/>
      <c r="AK56" s="224"/>
      <c r="AL56" s="193"/>
      <c r="AM56" s="193"/>
      <c r="AN56" s="193"/>
      <c r="AO56" s="193"/>
      <c r="AP56" s="193"/>
      <c r="AQ56" s="193"/>
      <c r="AR56" s="193"/>
      <c r="AS56" s="193"/>
      <c r="AT56" s="88"/>
      <c r="AU56" s="88"/>
      <c r="AV56" s="88"/>
      <c r="AW56" s="88"/>
      <c r="AX56" s="88"/>
      <c r="AY56" s="88"/>
      <c r="AZ56" s="88"/>
    </row>
    <row r="57" spans="1:52" ht="116.25" customHeight="1" x14ac:dyDescent="0.25">
      <c r="A57" s="258" t="s">
        <v>396</v>
      </c>
      <c r="B57" s="246" t="s">
        <v>397</v>
      </c>
      <c r="C57" s="235" t="s">
        <v>398</v>
      </c>
      <c r="D57" s="235" t="s">
        <v>399</v>
      </c>
      <c r="E57" s="235" t="s">
        <v>400</v>
      </c>
      <c r="F57" s="256" t="s">
        <v>401</v>
      </c>
      <c r="G57" s="235" t="s">
        <v>402</v>
      </c>
      <c r="H57" s="112" t="s">
        <v>403</v>
      </c>
      <c r="I57" s="251" t="s">
        <v>122</v>
      </c>
      <c r="J57" s="209" t="s">
        <v>361</v>
      </c>
      <c r="K57" s="211">
        <f>IF(J57="","",IF(J57="Muy Baja",0.2,IF(J57="Baja",0.4,IF(J57="Media",0.6,IF(J57="Alta",0.8,IF(J57="Muy Alta",1,))))))</f>
        <v>0.8</v>
      </c>
      <c r="L57" s="209" t="s">
        <v>124</v>
      </c>
      <c r="M57" s="211">
        <f>IF(L57="","",IF(L57="Leve",0.2,IF(L57="Menor",0.4,IF(L57="Moderado",0.6,IF(L57="Mayor",0.8,IF(L57="Catastrófico",1,))))))</f>
        <v>0.6</v>
      </c>
      <c r="N57" s="213" t="str">
        <f>IF(OR(AND(J57="Muy Baja",L57="Leve"),AND(J57="Muy Baja",L57="Menor"),AND(J57="Baja",L57="Leve")),"Bajo",IF(OR(AND(J57="Muy baja",L57="Moderado"),AND(J57="Baja",L57="Menor"),AND(J57="Baja",L57="Moderado"),AND(J57="Media",L57="Leve"),AND(J57="Media",L57="Menor"),AND(J57="Media",L57="Moderado"),AND(J57="Alta",L57="Leve"),AND(J57="Alta",L57="Menor")),"Moderado",IF(OR(AND(J57="Muy Baja",L57="Mayor"),AND(J57="Baja",L57="Mayor"),AND(J57="Media",L57="Mayor"),AND(J57="Alta",L57="Moderado"),AND(J57="Alta",L57="Mayor"),AND(J57="Muy Alta",L57="Leve"),AND(J57="Muy Alta",L57="Menor"),AND(J57="Muy Alta",L57="Moderado"),AND(J57="Muy Alta",L57="Mayor")),"Alto",IF(OR(AND(J57="Muy Baja",L57="Catastrófico"),AND(J57="Baja",L57="Catastrófico"),AND(J57="Media",L57="Catastrófico"),AND(J57="Alta",L57="Catastrófico"),AND(J57="Muy Alta",L57="Catastrófico")),"Extremo",""))))</f>
        <v>Alto</v>
      </c>
      <c r="O57" s="81">
        <v>1</v>
      </c>
      <c r="P57" s="113" t="s">
        <v>404</v>
      </c>
      <c r="Q57" s="81" t="str">
        <f t="shared" ref="Q57:Q60" si="25">IF(OR(R57="Preventivo",R57="Detectivo"),"Probabilidad",IF(R57="Correctivo","Impacto",""))</f>
        <v>Probabilidad</v>
      </c>
      <c r="R57" s="82" t="s">
        <v>158</v>
      </c>
      <c r="S57" s="82" t="s">
        <v>127</v>
      </c>
      <c r="T57" s="80" t="str">
        <f t="shared" si="21"/>
        <v>30%</v>
      </c>
      <c r="U57" s="82" t="s">
        <v>144</v>
      </c>
      <c r="V57" s="82" t="s">
        <v>129</v>
      </c>
      <c r="W57" s="82" t="s">
        <v>130</v>
      </c>
      <c r="X57" s="87" t="s">
        <v>405</v>
      </c>
      <c r="Y57" s="86">
        <f>IFERROR(IF(Q57="Probabilidad",(K57-(+K57*T57)),IF(Q57="Impacto",K57,"")),"")</f>
        <v>0.56000000000000005</v>
      </c>
      <c r="Z57" s="85" t="str">
        <f>IFERROR(IF(Y57="","",IF(Y57&lt;=0.2,"Muy Baja",IF(Y57&lt;=0.4,"Baja",IF(Y57&lt;=0.6,"Media",IF(Y57&lt;=0.8,"Alta","Muy Alta"))))),"")</f>
        <v>Media</v>
      </c>
      <c r="AA57" s="80">
        <f t="shared" si="5"/>
        <v>0.56000000000000005</v>
      </c>
      <c r="AB57" s="85" t="str">
        <f t="shared" si="6"/>
        <v>Moderado</v>
      </c>
      <c r="AC57" s="80">
        <f>IFERROR(IF(Q57="Impacto",(M57-(+M57*T57)),IF(Q57="Probabilidad",M57,"")),"")</f>
        <v>0.6</v>
      </c>
      <c r="AD57" s="209" t="str">
        <f>IFERROR(IF(AE57=0,"",IF(AND(AE57&gt;0,AE57&lt;=0.2),"Muy Baja",IF(AE57&lt;=0.4,"Baja",IF(AE57&lt;=0.6,"Media",IF(AE57&lt;=0.8,"Alta","Muy Alta"))))),"")</f>
        <v>Media</v>
      </c>
      <c r="AE57" s="215">
        <f>MIN(Y57:Y58)</f>
        <v>0.56000000000000005</v>
      </c>
      <c r="AF57" s="209" t="str">
        <f>IFERROR(IF(AG57=0,"",IF(AND(AG57&gt;0,AG57&lt;=0.2),"Leve",IF(AG57&lt;=0.4,"Menor",IF(AG57&lt;=0.6,"Moderado",IF(AG57&lt;=0.8,"Mayor","Catastrófico"))))),"")</f>
        <v>Moderado</v>
      </c>
      <c r="AG57" s="215">
        <f>MIN(AC57:AC58)</f>
        <v>0.44999999999999996</v>
      </c>
      <c r="AH57" s="214" t="str">
        <f>IFERROR(IF(OR(AND(AD57="Muy Baja",AF57="Leve"),AND(AD57="Muy Baja",AF57="Menor"),AND(AD57="Baja",AF57="Leve")),"Bajo",IF(OR(AND(AD57="Muy Baja",AF57="Moderado"),AND(AD57="Baja",AF57="Menor"),AND(AD57="Baja",AF57="Moderado"),AND(AD57="Media",AF57="Leve"),AND(AD57="Media",AF57="Menor"),AND(AD57="Media",AF57="Moderado"),AND(AD57="Alta",AF57="Leve"),AND(AD57="Alta",AF57="Menor")),"Moderado",IF(OR(AND(AD57="Muy Baja",AF57="Mayor"),AND(AD57="Baja",AF57="Mayor"),AND(AD57="Media",AF57="Mayor"),AND(AD57="Alta",AF57="Moderado"),AND(AD57="Alta",AF57="Mayor"),AND(AD57="Muy Alta",AF57="Leve"),AND(AD57="Muy Alta",AF57="Menor"),AND(AD57="Muy Alta",AF57="Moderado"),AND(AD57="Muy Alta",AF57="Mayor")),"Alto",IF(OR(AND(AD57="Muy Baja",AF57="Catastrófico"),AND(AD57="Baja",AF57="Catastrófico"),AND(AD57="Media",AF57="Catastrófico"),AND(AD57="Alta",AF57="Catastrófico"),AND(AD57="Muy Alta",AF57="Catastrófico")),"Extremo","")))),"")</f>
        <v>Moderado</v>
      </c>
      <c r="AI57" s="229" t="s">
        <v>132</v>
      </c>
      <c r="AJ57" s="122"/>
      <c r="AK57" s="224" t="s">
        <v>406</v>
      </c>
      <c r="AL57" s="191" t="s">
        <v>407</v>
      </c>
      <c r="AM57" s="191" t="s">
        <v>408</v>
      </c>
      <c r="AN57" s="191" t="s">
        <v>409</v>
      </c>
      <c r="AO57" s="191" t="s">
        <v>408</v>
      </c>
      <c r="AP57" s="191" t="s">
        <v>410</v>
      </c>
      <c r="AQ57" s="191" t="s">
        <v>411</v>
      </c>
      <c r="AR57" s="191" t="s">
        <v>412</v>
      </c>
      <c r="AS57" s="191" t="s">
        <v>413</v>
      </c>
      <c r="AT57" s="88"/>
      <c r="AU57" s="88"/>
      <c r="AV57" s="88"/>
      <c r="AW57" s="88"/>
      <c r="AX57" s="88"/>
      <c r="AY57" s="88"/>
      <c r="AZ57" s="88"/>
    </row>
    <row r="58" spans="1:52" ht="409.2" customHeight="1" x14ac:dyDescent="0.25">
      <c r="A58" s="258"/>
      <c r="B58" s="246"/>
      <c r="C58" s="236"/>
      <c r="D58" s="236"/>
      <c r="E58" s="236"/>
      <c r="F58" s="257"/>
      <c r="G58" s="236"/>
      <c r="H58" s="112" t="s">
        <v>414</v>
      </c>
      <c r="I58" s="252"/>
      <c r="J58" s="210"/>
      <c r="K58" s="211"/>
      <c r="L58" s="210"/>
      <c r="M58" s="211"/>
      <c r="N58" s="213"/>
      <c r="O58" s="81">
        <v>2</v>
      </c>
      <c r="P58" s="113" t="s">
        <v>415</v>
      </c>
      <c r="Q58" s="81" t="str">
        <f t="shared" si="25"/>
        <v>Impacto</v>
      </c>
      <c r="R58" s="82" t="s">
        <v>126</v>
      </c>
      <c r="S58" s="82" t="s">
        <v>127</v>
      </c>
      <c r="T58" s="80" t="str">
        <f t="shared" si="21"/>
        <v>25%</v>
      </c>
      <c r="U58" s="82" t="s">
        <v>144</v>
      </c>
      <c r="V58" s="82" t="s">
        <v>129</v>
      </c>
      <c r="W58" s="82" t="s">
        <v>130</v>
      </c>
      <c r="X58" s="87" t="s">
        <v>416</v>
      </c>
      <c r="Y58" s="86">
        <f>IFERROR(IF(AND(Q57="Probabilidad",Q58="Probabilidad"),(AA57-(+AA57*T58)),IF(Q58="Probabilidad",(K57-(+K57*T58)),IF(Q58="Impacto",AA57,""))),"")</f>
        <v>0.56000000000000005</v>
      </c>
      <c r="Z58" s="85" t="str">
        <f t="shared" ref="Z58" si="26">IFERROR(IF(Y58="","",IF(Y58&lt;=0.2,"Muy Baja",IF(Y58&lt;=0.4,"Baja",IF(Y58&lt;=0.6,"Media",IF(Y58&lt;=0.8,"Alta","Muy Alta"))))),"")</f>
        <v>Media</v>
      </c>
      <c r="AA58" s="80">
        <f t="shared" si="5"/>
        <v>0.56000000000000005</v>
      </c>
      <c r="AB58" s="85" t="str">
        <f t="shared" si="6"/>
        <v>Moderado</v>
      </c>
      <c r="AC58" s="80">
        <f>IFERROR(IF(AND(Q57="Impacto",Q58="Impacto"),(AC57-(+AC57*T58)),IF(Q58="Impacto",($M$15-(+$M$15*T58)),IF(Q58="Probabilidad",AC57,""))),"")</f>
        <v>0.44999999999999996</v>
      </c>
      <c r="AD58" s="210"/>
      <c r="AE58" s="216"/>
      <c r="AF58" s="210"/>
      <c r="AG58" s="216"/>
      <c r="AH58" s="225"/>
      <c r="AI58" s="230"/>
      <c r="AJ58" s="124"/>
      <c r="AK58" s="224"/>
      <c r="AL58" s="193"/>
      <c r="AM58" s="193"/>
      <c r="AN58" s="193"/>
      <c r="AO58" s="193"/>
      <c r="AP58" s="193"/>
      <c r="AQ58" s="193"/>
      <c r="AR58" s="193"/>
      <c r="AS58" s="193"/>
      <c r="AT58" s="88"/>
      <c r="AU58" s="88"/>
      <c r="AV58" s="88"/>
      <c r="AW58" s="88"/>
      <c r="AX58" s="88"/>
      <c r="AY58" s="88"/>
      <c r="AZ58" s="88"/>
    </row>
    <row r="59" spans="1:52" ht="187.5" customHeight="1" x14ac:dyDescent="0.25">
      <c r="A59" s="258" t="s">
        <v>417</v>
      </c>
      <c r="B59" s="246" t="s">
        <v>418</v>
      </c>
      <c r="C59" s="247" t="s">
        <v>419</v>
      </c>
      <c r="D59" s="247" t="s">
        <v>167</v>
      </c>
      <c r="E59" s="247" t="s">
        <v>420</v>
      </c>
      <c r="F59" s="247" t="s">
        <v>421</v>
      </c>
      <c r="G59" s="247" t="s">
        <v>422</v>
      </c>
      <c r="H59" s="112" t="s">
        <v>423</v>
      </c>
      <c r="I59" s="251" t="s">
        <v>122</v>
      </c>
      <c r="J59" s="209" t="s">
        <v>361</v>
      </c>
      <c r="K59" s="211">
        <f>IF(J59="","",IF(J59="Muy Baja",0.2,IF(J59="Baja",0.4,IF(J59="Media",0.6,IF(J59="Alta",0.8,IF(J59="Muy Alta",1,))))))</f>
        <v>0.8</v>
      </c>
      <c r="L59" s="209" t="s">
        <v>124</v>
      </c>
      <c r="M59" s="211">
        <f>IF(L59="","",IF(L59="Leve",0.2,IF(L59="Menor",0.4,IF(L59="Moderado",0.6,IF(L59="Mayor",0.8,IF(L59="Catastrófico",1,))))))</f>
        <v>0.6</v>
      </c>
      <c r="N59" s="213" t="str">
        <f>IF(OR(AND(J59="Muy Baja",L59="Leve"),AND(J59="Muy Baja",L59="Menor"),AND(J59="Baja",L59="Leve")),"Bajo",IF(OR(AND(J59="Muy baja",L59="Moderado"),AND(J59="Baja",L59="Menor"),AND(J59="Baja",L59="Moderado"),AND(J59="Media",L59="Leve"),AND(J59="Media",L59="Menor"),AND(J59="Media",L59="Moderado"),AND(J59="Alta",L59="Leve"),AND(J59="Alta",L59="Menor")),"Moderado",IF(OR(AND(J59="Muy Baja",L59="Mayor"),AND(J59="Baja",L59="Mayor"),AND(J59="Media",L59="Mayor"),AND(J59="Alta",L59="Moderado"),AND(J59="Alta",L59="Mayor"),AND(J59="Muy Alta",L59="Leve"),AND(J59="Muy Alta",L59="Menor"),AND(J59="Muy Alta",L59="Moderado"),AND(J59="Muy Alta",L59="Mayor")),"Alto",IF(OR(AND(J59="Muy Baja",L59="Catastrófico"),AND(J59="Baja",L59="Catastrófico"),AND(J59="Media",L59="Catastrófico"),AND(J59="Alta",L59="Catastrófico"),AND(J59="Muy Alta",L59="Catastrófico")),"Extremo",""))))</f>
        <v>Alto</v>
      </c>
      <c r="O59" s="81">
        <v>1</v>
      </c>
      <c r="P59" s="107" t="s">
        <v>424</v>
      </c>
      <c r="Q59" s="81" t="str">
        <f t="shared" si="25"/>
        <v>Probabilidad</v>
      </c>
      <c r="R59" s="82" t="s">
        <v>143</v>
      </c>
      <c r="S59" s="82" t="s">
        <v>127</v>
      </c>
      <c r="T59" s="80" t="str">
        <f t="shared" si="21"/>
        <v>40%</v>
      </c>
      <c r="U59" s="82" t="s">
        <v>144</v>
      </c>
      <c r="V59" s="82" t="s">
        <v>151</v>
      </c>
      <c r="W59" s="82" t="s">
        <v>130</v>
      </c>
      <c r="X59" s="108" t="s">
        <v>425</v>
      </c>
      <c r="Y59" s="86">
        <f>IFERROR(IF(Q59="Probabilidad",(K59-(+K59*T59)),IF(Q59="Impacto",K59,"")),"")</f>
        <v>0.48</v>
      </c>
      <c r="Z59" s="85" t="str">
        <f>IFERROR(IF(Y59="","",IF(Y59&lt;=0.2,"Muy Baja",IF(Y59&lt;=0.4,"Baja",IF(Y59&lt;=0.6,"Media",IF(Y59&lt;=0.8,"Alta","Muy Alta"))))),"")</f>
        <v>Media</v>
      </c>
      <c r="AA59" s="80">
        <f t="shared" si="5"/>
        <v>0.48</v>
      </c>
      <c r="AB59" s="85" t="str">
        <f t="shared" si="6"/>
        <v>Moderado</v>
      </c>
      <c r="AC59" s="80">
        <f>IFERROR(IF(Q59="Impacto",(M59-(+M59*T59)),IF(Q59="Probabilidad",M59,"")),"")</f>
        <v>0.6</v>
      </c>
      <c r="AD59" s="209" t="str">
        <f>IFERROR(IF(AE59=0,"",IF(AND(AE59&gt;0,AE59&lt;=0.2),"Muy Baja",IF(AE59&lt;=0.4,"Baja",IF(AE59&lt;=0.6,"Media",IF(AE59&lt;=0.8,"Alta","Muy Alta"))))),"")</f>
        <v>Baja</v>
      </c>
      <c r="AE59" s="215">
        <f>MIN(Y59:Y60)</f>
        <v>0.28799999999999998</v>
      </c>
      <c r="AF59" s="209" t="str">
        <f>IFERROR(IF(AG59=0,"",IF(AND(AG59&gt;0,AG59&lt;=0.2),"Leve",IF(AG59&lt;=0.4,"Menor",IF(AG59&lt;=0.6,"Moderado",IF(AG59&lt;=0.8,"Mayor","Catastrófico"))))),"")</f>
        <v>Moderado</v>
      </c>
      <c r="AG59" s="215">
        <f>MIN(AC59:AC60)</f>
        <v>0.6</v>
      </c>
      <c r="AH59" s="214" t="str">
        <f>IFERROR(IF(OR(AND(AD59="Muy Baja",AF59="Leve"),AND(AD59="Muy Baja",AF59="Menor"),AND(AD59="Baja",AF59="Leve")),"Bajo",IF(OR(AND(AD59="Muy Baja",AF59="Moderado"),AND(AD59="Baja",AF59="Menor"),AND(AD59="Baja",AF59="Moderado"),AND(AD59="Media",AF59="Leve"),AND(AD59="Media",AF59="Menor"),AND(AD59="Media",AF59="Moderado"),AND(AD59="Alta",AF59="Leve"),AND(AD59="Alta",AF59="Menor")),"Moderado",IF(OR(AND(AD59="Muy Baja",AF59="Mayor"),AND(AD59="Baja",AF59="Mayor"),AND(AD59="Media",AF59="Mayor"),AND(AD59="Alta",AF59="Moderado"),AND(AD59="Alta",AF59="Mayor"),AND(AD59="Muy Alta",AF59="Leve"),AND(AD59="Muy Alta",AF59="Menor"),AND(AD59="Muy Alta",AF59="Moderado"),AND(AD59="Muy Alta",AF59="Mayor")),"Alto",IF(OR(AND(AD59="Muy Baja",AF59="Catastrófico"),AND(AD59="Baja",AF59="Catastrófico"),AND(AD59="Media",AF59="Catastrófico"),AND(AD59="Alta",AF59="Catastrófico"),AND(AD59="Muy Alta",AF59="Catastrófico")),"Extremo","")))),"")</f>
        <v>Moderado</v>
      </c>
      <c r="AI59" s="229" t="s">
        <v>132</v>
      </c>
      <c r="AJ59" s="223"/>
      <c r="AK59" s="224" t="s">
        <v>426</v>
      </c>
      <c r="AL59" s="197" t="s">
        <v>427</v>
      </c>
      <c r="AM59" s="190" t="s">
        <v>279</v>
      </c>
      <c r="AN59" s="197" t="s">
        <v>428</v>
      </c>
      <c r="AO59" s="190" t="s">
        <v>429</v>
      </c>
      <c r="AP59" s="334" t="s">
        <v>430</v>
      </c>
      <c r="AQ59" s="338" t="s">
        <v>392</v>
      </c>
      <c r="AR59" s="334" t="s">
        <v>431</v>
      </c>
      <c r="AS59" s="155"/>
      <c r="AT59" s="88"/>
      <c r="AU59" s="88"/>
      <c r="AV59" s="88"/>
      <c r="AW59" s="88"/>
      <c r="AX59" s="88"/>
      <c r="AY59" s="88"/>
      <c r="AZ59" s="88"/>
    </row>
    <row r="60" spans="1:52" ht="208.95" customHeight="1" x14ac:dyDescent="0.25">
      <c r="A60" s="258"/>
      <c r="B60" s="246"/>
      <c r="C60" s="247"/>
      <c r="D60" s="247"/>
      <c r="E60" s="247"/>
      <c r="F60" s="247"/>
      <c r="G60" s="247"/>
      <c r="H60" s="112" t="s">
        <v>432</v>
      </c>
      <c r="I60" s="252"/>
      <c r="J60" s="210"/>
      <c r="K60" s="211"/>
      <c r="L60" s="210"/>
      <c r="M60" s="211"/>
      <c r="N60" s="213"/>
      <c r="O60" s="81">
        <v>2</v>
      </c>
      <c r="P60" s="107" t="s">
        <v>433</v>
      </c>
      <c r="Q60" s="81" t="str">
        <f t="shared" si="25"/>
        <v>Probabilidad</v>
      </c>
      <c r="R60" s="82" t="s">
        <v>143</v>
      </c>
      <c r="S60" s="82" t="s">
        <v>127</v>
      </c>
      <c r="T60" s="80" t="str">
        <f t="shared" si="21"/>
        <v>40%</v>
      </c>
      <c r="U60" s="82" t="s">
        <v>144</v>
      </c>
      <c r="V60" s="82" t="s">
        <v>151</v>
      </c>
      <c r="W60" s="82" t="s">
        <v>130</v>
      </c>
      <c r="X60" s="108" t="s">
        <v>425</v>
      </c>
      <c r="Y60" s="86">
        <f>IFERROR(IF(AND(Q59="Probabilidad",Q60="Probabilidad"),(AA59-(+AA59*T60)),IF(Q60="Probabilidad",(K59-(+K59*T60)),IF(Q60="Impacto",AA59,""))),"")</f>
        <v>0.28799999999999998</v>
      </c>
      <c r="Z60" s="85" t="str">
        <f>IFERROR(IF(Y60="","",IF(Y60&lt;=0.2,"Muy Baja",IF(Y60&lt;=0.4,"Baja",IF(Y60&lt;=0.6,"Media",IF(Y60&lt;=0.8,"Alta","Muy Alta"))))),"")</f>
        <v>Baja</v>
      </c>
      <c r="AA60" s="80">
        <f t="shared" si="5"/>
        <v>0.28799999999999998</v>
      </c>
      <c r="AB60" s="85" t="str">
        <f t="shared" si="6"/>
        <v>Moderado</v>
      </c>
      <c r="AC60" s="80">
        <f>IFERROR(IF(AND(Q59="Impacto",Q60="Impacto"),(AC59-(+AC59*T60)),IF(Q60="Impacto",($M$15-(+$M$15*T60)),IF(Q60="Probabilidad",AC59,""))),"")</f>
        <v>0.6</v>
      </c>
      <c r="AD60" s="210"/>
      <c r="AE60" s="216"/>
      <c r="AF60" s="210"/>
      <c r="AG60" s="216"/>
      <c r="AH60" s="225"/>
      <c r="AI60" s="230"/>
      <c r="AJ60" s="223"/>
      <c r="AK60" s="224"/>
      <c r="AL60" s="198"/>
      <c r="AM60" s="190"/>
      <c r="AN60" s="198"/>
      <c r="AO60" s="190"/>
      <c r="AP60" s="337"/>
      <c r="AQ60" s="190"/>
      <c r="AR60" s="337"/>
      <c r="AS60" s="154"/>
      <c r="AT60" s="88"/>
      <c r="AU60" s="88"/>
      <c r="AV60" s="88"/>
      <c r="AW60" s="88"/>
      <c r="AX60" s="88"/>
      <c r="AY60" s="88"/>
      <c r="AZ60" s="88"/>
    </row>
    <row r="61" spans="1:52" ht="120" customHeight="1" x14ac:dyDescent="0.25">
      <c r="A61" s="258" t="s">
        <v>434</v>
      </c>
      <c r="B61" s="253" t="s">
        <v>435</v>
      </c>
      <c r="C61" s="247" t="s">
        <v>436</v>
      </c>
      <c r="D61" s="247" t="s">
        <v>167</v>
      </c>
      <c r="E61" s="247" t="s">
        <v>437</v>
      </c>
      <c r="F61" s="247" t="s">
        <v>438</v>
      </c>
      <c r="G61" s="247" t="s">
        <v>439</v>
      </c>
      <c r="H61" s="112" t="s">
        <v>440</v>
      </c>
      <c r="I61" s="251" t="s">
        <v>203</v>
      </c>
      <c r="J61" s="209" t="s">
        <v>123</v>
      </c>
      <c r="K61" s="211">
        <f>IF(J61="","",IF(J61="Muy Baja",0.2,IF(J61="Baja",0.4,IF(J61="Media",0.6,IF(J61="Alta",0.8,IF(J61="Muy Alta",1,))))))</f>
        <v>0.6</v>
      </c>
      <c r="L61" s="209" t="s">
        <v>124</v>
      </c>
      <c r="M61" s="211">
        <f>IF(L61="","",IF(L61="Leve",0.2,IF(L61="Menor",0.4,IF(L61="Moderado",0.6,IF(L61="Mayor",0.8,IF(L61="Catastrófico",1,))))))</f>
        <v>0.6</v>
      </c>
      <c r="N61" s="213" t="str">
        <f>IF(OR(AND(J61="Muy Baja",L61="Leve"),AND(J61="Muy Baja",L61="Menor"),AND(J61="Baja",L61="Leve")),"Bajo",IF(OR(AND(J61="Muy baja",L61="Moderado"),AND(J61="Baja",L61="Menor"),AND(J61="Baja",L61="Moderado"),AND(J61="Media",L61="Leve"),AND(J61="Media",L61="Menor"),AND(J61="Media",L61="Moderado"),AND(J61="Alta",L61="Leve"),AND(J61="Alta",L61="Menor")),"Moderado",IF(OR(AND(J61="Muy Baja",L61="Mayor"),AND(J61="Baja",L61="Mayor"),AND(J61="Media",L61="Mayor"),AND(J61="Alta",L61="Moderado"),AND(J61="Alta",L61="Mayor"),AND(J61="Muy Alta",L61="Leve"),AND(J61="Muy Alta",L61="Menor"),AND(J61="Muy Alta",L61="Moderado"),AND(J61="Muy Alta",L61="Mayor")),"Alto",IF(OR(AND(J61="Muy Baja",L61="Catastrófico"),AND(J61="Baja",L61="Catastrófico"),AND(J61="Media",L61="Catastrófico"),AND(J61="Alta",L61="Catastrófico"),AND(J61="Muy Alta",L61="Catastrófico")),"Extremo",""))))</f>
        <v>Moderado</v>
      </c>
      <c r="O61" s="81">
        <v>1</v>
      </c>
      <c r="P61" s="107" t="s">
        <v>441</v>
      </c>
      <c r="Q61" s="81" t="str">
        <f t="shared" ref="Q61:Q80" si="27">IF(OR(R61="Preventivo",R61="Detectivo"),"Probabilidad",IF(R61="Correctivo","Impacto",""))</f>
        <v>Probabilidad</v>
      </c>
      <c r="R61" s="82" t="s">
        <v>143</v>
      </c>
      <c r="S61" s="82" t="s">
        <v>127</v>
      </c>
      <c r="T61" s="80" t="str">
        <f t="shared" ref="T61:T71" si="28">IF(AND(R61="Preventivo",S61="Automático"),"50%",IF(AND(R61="Preventivo",S61="Manual"),"40%",IF(AND(R61="Detectivo",S61="Automático"),"40%",IF(AND(R61="Detectivo",S61="Manual"),"30%",IF(AND(R61="Correctivo",S61="Automático"),"35%",IF(AND(R61="Correctivo",S61="Manual"),"25%",""))))))</f>
        <v>40%</v>
      </c>
      <c r="U61" s="82" t="s">
        <v>128</v>
      </c>
      <c r="V61" s="82" t="s">
        <v>151</v>
      </c>
      <c r="W61" s="82" t="s">
        <v>130</v>
      </c>
      <c r="X61" s="113" t="s">
        <v>442</v>
      </c>
      <c r="Y61" s="86">
        <f>IFERROR(IF(Q61="Probabilidad",(K61-(+K61*T61)),IF(Q61="Impacto",K61,"")),"")</f>
        <v>0.36</v>
      </c>
      <c r="Z61" s="85" t="str">
        <f t="shared" ref="Z61:Z80" si="29">IFERROR(IF(Y61="","",IF(Y61&lt;=0.2,"Muy Baja",IF(Y61&lt;=0.4,"Baja",IF(Y61&lt;=0.6,"Media",IF(Y61&lt;=0.8,"Alta","Muy Alta"))))),"")</f>
        <v>Baja</v>
      </c>
      <c r="AA61" s="80">
        <f t="shared" si="5"/>
        <v>0.36</v>
      </c>
      <c r="AB61" s="85" t="str">
        <f t="shared" si="6"/>
        <v>Moderado</v>
      </c>
      <c r="AC61" s="80">
        <f>IFERROR(IF(Q61="Impacto",(M61-(+M61*T61)),IF(Q61="Probabilidad",M61,"")),"")</f>
        <v>0.6</v>
      </c>
      <c r="AD61" s="209" t="str">
        <f>IFERROR(IF(AE61=0,"",IF(AND(AE61&gt;0,AE61&lt;=0.2),"Muy Baja",IF(AE61&lt;=0.4,"Baja",IF(AE61&lt;=0.6,"Media",IF(AE61&lt;=0.8,"Alta","Muy Alta"))))),"")</f>
        <v>Baja</v>
      </c>
      <c r="AE61" s="215">
        <f>MIN(Y61:Y62)</f>
        <v>0.216</v>
      </c>
      <c r="AF61" s="209" t="str">
        <f>IFERROR(IF(AG61=0,"",IF(AND(AG61&gt;0,AG61&lt;=0.2),"Leve",IF(AG61&lt;=0.4,"Menor",IF(AG61&lt;=0.6,"Moderado",IF(AG61&lt;=0.8,"Mayor","Catastrófico"))))),"")</f>
        <v>Moderado</v>
      </c>
      <c r="AG61" s="215">
        <f>MIN(AC61:AC62)</f>
        <v>0.6</v>
      </c>
      <c r="AH61" s="214" t="str">
        <f>IFERROR(IF(OR(AND(AD61="Muy Baja",AF61="Leve"),AND(AD61="Muy Baja",AF61="Menor"),AND(AD61="Baja",AF61="Leve")),"Bajo",IF(OR(AND(AD61="Muy Baja",AF61="Moderado"),AND(AD61="Baja",AF61="Menor"),AND(AD61="Baja",AF61="Moderado"),AND(AD61="Media",AF61="Leve"),AND(AD61="Media",AF61="Menor"),AND(AD61="Media",AF61="Moderado"),AND(AD61="Alta",AF61="Leve"),AND(AD61="Alta",AF61="Menor")),"Moderado",IF(OR(AND(AD61="Muy Baja",AF61="Mayor"),AND(AD61="Baja",AF61="Mayor"),AND(AD61="Media",AF61="Mayor"),AND(AD61="Alta",AF61="Moderado"),AND(AD61="Alta",AF61="Mayor"),AND(AD61="Muy Alta",AF61="Leve"),AND(AD61="Muy Alta",AF61="Menor"),AND(AD61="Muy Alta",AF61="Moderado"),AND(AD61="Muy Alta",AF61="Mayor")),"Alto",IF(OR(AND(AD61="Muy Baja",AF61="Catastrófico"),AND(AD61="Baja",AF61="Catastrófico"),AND(AD61="Media",AF61="Catastrófico"),AND(AD61="Alta",AF61="Catastrófico"),AND(AD61="Muy Alta",AF61="Catastrófico")),"Extremo","")))),"")</f>
        <v>Moderado</v>
      </c>
      <c r="AI61" s="229" t="s">
        <v>132</v>
      </c>
      <c r="AJ61" s="220"/>
      <c r="AK61" s="226" t="s">
        <v>443</v>
      </c>
      <c r="AL61" s="191" t="s">
        <v>444</v>
      </c>
      <c r="AM61" s="191" t="s">
        <v>445</v>
      </c>
      <c r="AN61" s="191" t="s">
        <v>446</v>
      </c>
      <c r="AO61" s="191" t="s">
        <v>447</v>
      </c>
      <c r="AP61" s="191" t="s">
        <v>448</v>
      </c>
      <c r="AQ61" s="339" t="s">
        <v>449</v>
      </c>
      <c r="AR61" s="191" t="s">
        <v>450</v>
      </c>
      <c r="AS61" s="339" t="s">
        <v>451</v>
      </c>
      <c r="AT61" s="88"/>
      <c r="AU61" s="88"/>
      <c r="AV61" s="88"/>
      <c r="AW61" s="88"/>
      <c r="AX61" s="88"/>
      <c r="AY61" s="88"/>
      <c r="AZ61" s="88"/>
    </row>
    <row r="62" spans="1:52" ht="225.9" customHeight="1" x14ac:dyDescent="0.25">
      <c r="A62" s="258"/>
      <c r="B62" s="260"/>
      <c r="C62" s="247"/>
      <c r="D62" s="247"/>
      <c r="E62" s="247"/>
      <c r="F62" s="247"/>
      <c r="G62" s="247"/>
      <c r="H62" s="112" t="s">
        <v>452</v>
      </c>
      <c r="I62" s="252"/>
      <c r="J62" s="210"/>
      <c r="K62" s="211"/>
      <c r="L62" s="210"/>
      <c r="M62" s="211"/>
      <c r="N62" s="213"/>
      <c r="O62" s="81">
        <v>2</v>
      </c>
      <c r="P62" s="107" t="s">
        <v>453</v>
      </c>
      <c r="Q62" s="81" t="str">
        <f>IF(OR(R62="Preventivo",R62="Detectivo"),"Probabilidad",IF(R62="Correctivo","Impacto",""))</f>
        <v>Probabilidad</v>
      </c>
      <c r="R62" s="82" t="s">
        <v>143</v>
      </c>
      <c r="S62" s="82" t="s">
        <v>127</v>
      </c>
      <c r="T62" s="80" t="str">
        <f t="shared" si="28"/>
        <v>40%</v>
      </c>
      <c r="U62" s="82" t="s">
        <v>128</v>
      </c>
      <c r="V62" s="82" t="s">
        <v>151</v>
      </c>
      <c r="W62" s="82" t="s">
        <v>130</v>
      </c>
      <c r="X62" s="87" t="s">
        <v>454</v>
      </c>
      <c r="Y62" s="86">
        <f>IFERROR(IF(AND(Q61="Probabilidad",Q62="Probabilidad"),(AA61-(+AA61*T62)),IF(Q62="Probabilidad",(K61-(+K61*T62)),IF(Q62="Impacto",AA61,""))),"")</f>
        <v>0.216</v>
      </c>
      <c r="Z62" s="85" t="str">
        <f t="shared" si="29"/>
        <v>Baja</v>
      </c>
      <c r="AA62" s="80">
        <f t="shared" si="5"/>
        <v>0.216</v>
      </c>
      <c r="AB62" s="85" t="str">
        <f t="shared" si="6"/>
        <v>Moderado</v>
      </c>
      <c r="AC62" s="80">
        <f>IFERROR(IF(AND(Q61="Impacto",Q62="Impacto"),(AC61-(+AC61*T62)),IF(Q62="Impacto",($M$15-(+$M$15*T62)),IF(Q62="Probabilidad",AC61,""))),"")</f>
        <v>0.6</v>
      </c>
      <c r="AD62" s="210"/>
      <c r="AE62" s="216"/>
      <c r="AF62" s="210"/>
      <c r="AG62" s="216"/>
      <c r="AH62" s="225"/>
      <c r="AI62" s="230"/>
      <c r="AJ62" s="323"/>
      <c r="AK62" s="228"/>
      <c r="AL62" s="193"/>
      <c r="AM62" s="193"/>
      <c r="AN62" s="193"/>
      <c r="AO62" s="193"/>
      <c r="AP62" s="193"/>
      <c r="AQ62" s="193"/>
      <c r="AR62" s="193"/>
      <c r="AS62" s="193"/>
      <c r="AT62" s="88"/>
      <c r="AU62" s="88"/>
      <c r="AV62" s="88"/>
      <c r="AW62" s="88"/>
      <c r="AX62" s="88"/>
      <c r="AY62" s="88"/>
      <c r="AZ62" s="88"/>
    </row>
    <row r="63" spans="1:52" ht="93" customHeight="1" x14ac:dyDescent="0.25">
      <c r="A63" s="258" t="s">
        <v>455</v>
      </c>
      <c r="B63" s="246" t="s">
        <v>456</v>
      </c>
      <c r="C63" s="247" t="s">
        <v>436</v>
      </c>
      <c r="D63" s="247" t="s">
        <v>457</v>
      </c>
      <c r="E63" s="247" t="s">
        <v>458</v>
      </c>
      <c r="F63" s="247" t="s">
        <v>459</v>
      </c>
      <c r="G63" s="247" t="s">
        <v>460</v>
      </c>
      <c r="H63" s="112" t="s">
        <v>461</v>
      </c>
      <c r="I63" s="251" t="s">
        <v>203</v>
      </c>
      <c r="J63" s="209" t="s">
        <v>123</v>
      </c>
      <c r="K63" s="211">
        <f>IF(J63="","",IF(J63="Muy Baja",0.2,IF(J63="Baja",0.4,IF(J63="Media",0.6,IF(J63="Alta",0.8,IF(J63="Muy Alta",1,))))))</f>
        <v>0.6</v>
      </c>
      <c r="L63" s="209" t="s">
        <v>246</v>
      </c>
      <c r="M63" s="211">
        <f>IF(L63="","",IF(L63="Leve",0.2,IF(L63="Menor",0.4,IF(L63="Moderado",0.6,IF(L63="Mayor",0.8,IF(L63="Catastrófico",1,))))))</f>
        <v>0.8</v>
      </c>
      <c r="N63" s="213" t="str">
        <f>IF(OR(AND(J63="Muy Baja",L63="Leve"),AND(J63="Muy Baja",L63="Menor"),AND(J63="Baja",L63="Leve")),"Bajo",IF(OR(AND(J63="Muy baja",L63="Moderado"),AND(J63="Baja",L63="Menor"),AND(J63="Baja",L63="Moderado"),AND(J63="Media",L63="Leve"),AND(J63="Media",L63="Menor"),AND(J63="Media",L63="Moderado"),AND(J63="Alta",L63="Leve"),AND(J63="Alta",L63="Menor")),"Moderado",IF(OR(AND(J63="Muy Baja",L63="Mayor"),AND(J63="Baja",L63="Mayor"),AND(J63="Media",L63="Mayor"),AND(J63="Alta",L63="Moderado"),AND(J63="Alta",L63="Mayor"),AND(J63="Muy Alta",L63="Leve"),AND(J63="Muy Alta",L63="Menor"),AND(J63="Muy Alta",L63="Moderado"),AND(J63="Muy Alta",L63="Mayor")),"Alto",IF(OR(AND(J63="Muy Baja",L63="Catastrófico"),AND(J63="Baja",L63="Catastrófico"),AND(J63="Media",L63="Catastrófico"),AND(J63="Alta",L63="Catastrófico"),AND(J63="Muy Alta",L63="Catastrófico")),"Extremo",""))))</f>
        <v>Alto</v>
      </c>
      <c r="O63" s="81">
        <v>1</v>
      </c>
      <c r="P63" s="107" t="s">
        <v>462</v>
      </c>
      <c r="Q63" s="81" t="str">
        <f t="shared" si="27"/>
        <v>Probabilidad</v>
      </c>
      <c r="R63" s="82" t="s">
        <v>143</v>
      </c>
      <c r="S63" s="82" t="s">
        <v>127</v>
      </c>
      <c r="T63" s="80" t="str">
        <f t="shared" si="28"/>
        <v>40%</v>
      </c>
      <c r="U63" s="82" t="s">
        <v>144</v>
      </c>
      <c r="V63" s="82" t="s">
        <v>129</v>
      </c>
      <c r="W63" s="82" t="s">
        <v>130</v>
      </c>
      <c r="X63" s="87" t="s">
        <v>463</v>
      </c>
      <c r="Y63" s="86">
        <f>IFERROR(IF(Q63="Probabilidad",(K63-(+K63*T63)),IF(Q63="Impacto",K63,"")),"")</f>
        <v>0.36</v>
      </c>
      <c r="Z63" s="85" t="str">
        <f t="shared" si="29"/>
        <v>Baja</v>
      </c>
      <c r="AA63" s="80">
        <f t="shared" si="5"/>
        <v>0.36</v>
      </c>
      <c r="AB63" s="85" t="str">
        <f t="shared" si="6"/>
        <v>Mayor</v>
      </c>
      <c r="AC63" s="80">
        <f>IFERROR(IF(Q63="Impacto",(M63-(+M63*T63)),IF(Q63="Probabilidad",M63,"")),"")</f>
        <v>0.8</v>
      </c>
      <c r="AD63" s="209" t="str">
        <f>IFERROR(IF(AE63=0,"",IF(AND(AE63&gt;0,AE63&lt;=0.2),"Muy Baja",IF(AE63&lt;=0.4,"Baja",IF(AE63&lt;=0.6,"Media",IF(AE63&lt;=0.8,"Alta","Muy Alta"))))),"")</f>
        <v>Muy Baja</v>
      </c>
      <c r="AE63" s="215">
        <f>MIN(Y63:Y66)</f>
        <v>0.1512</v>
      </c>
      <c r="AF63" s="209" t="str">
        <f>IFERROR(IF(AG63=0,"",IF(AND(AG63&gt;0,AG63&lt;=0.2),"Leve",IF(AG63&lt;=0.4,"Menor",IF(AG63&lt;=0.6,"Moderado",IF(AG63&lt;=0.8,"Mayor","Catastrófico"))))),"")</f>
        <v>Moderado</v>
      </c>
      <c r="AG63" s="215">
        <f>MIN(AC63:AC66)</f>
        <v>0.60000000000000009</v>
      </c>
      <c r="AH63" s="214" t="str">
        <f>IFERROR(IF(OR(AND(AD63="Muy Baja",AF63="Leve"),AND(AD63="Muy Baja",AF63="Menor"),AND(AD63="Baja",AF63="Leve")),"Bajo",IF(OR(AND(AD63="Muy Baja",AF63="Moderado"),AND(AD63="Baja",AF63="Menor"),AND(AD63="Baja",AF63="Moderado"),AND(AD63="Media",AF63="Leve"),AND(AD63="Media",AF63="Menor"),AND(AD63="Media",AF63="Moderado"),AND(AD63="Alta",AF63="Leve"),AND(AD63="Alta",AF63="Menor")),"Moderado",IF(OR(AND(AD63="Muy Baja",AF63="Mayor"),AND(AD63="Baja",AF63="Mayor"),AND(AD63="Media",AF63="Mayor"),AND(AD63="Alta",AF63="Moderado"),AND(AD63="Alta",AF63="Mayor"),AND(AD63="Muy Alta",AF63="Leve"),AND(AD63="Muy Alta",AF63="Menor"),AND(AD63="Muy Alta",AF63="Moderado"),AND(AD63="Muy Alta",AF63="Mayor")),"Alto",IF(OR(AND(AD63="Muy Baja",AF63="Catastrófico"),AND(AD63="Baja",AF63="Catastrófico"),AND(AD63="Media",AF63="Catastrófico"),AND(AD63="Alta",AF63="Catastrófico"),AND(AD63="Muy Alta",AF63="Catastrófico")),"Extremo","")))),"")</f>
        <v>Moderado</v>
      </c>
      <c r="AI63" s="229" t="s">
        <v>132</v>
      </c>
      <c r="AJ63" s="220" t="s">
        <v>464</v>
      </c>
      <c r="AK63" s="226" t="s">
        <v>465</v>
      </c>
      <c r="AL63" s="191" t="s">
        <v>466</v>
      </c>
      <c r="AM63" s="194" t="s">
        <v>467</v>
      </c>
      <c r="AN63" s="191" t="s">
        <v>468</v>
      </c>
      <c r="AO63" s="194" t="s">
        <v>469</v>
      </c>
      <c r="AP63" s="191" t="s">
        <v>470</v>
      </c>
      <c r="AQ63" s="340" t="s">
        <v>471</v>
      </c>
      <c r="AR63" s="191" t="s">
        <v>472</v>
      </c>
      <c r="AS63" s="340" t="s">
        <v>473</v>
      </c>
      <c r="AT63" s="88"/>
      <c r="AU63" s="88"/>
      <c r="AV63" s="88"/>
      <c r="AW63" s="88"/>
      <c r="AX63" s="88"/>
      <c r="AY63" s="88"/>
      <c r="AZ63" s="88"/>
    </row>
    <row r="64" spans="1:52" ht="133.5" customHeight="1" x14ac:dyDescent="0.25">
      <c r="A64" s="258"/>
      <c r="B64" s="246"/>
      <c r="C64" s="247"/>
      <c r="D64" s="247"/>
      <c r="E64" s="247"/>
      <c r="F64" s="247"/>
      <c r="G64" s="247"/>
      <c r="H64" s="112" t="s">
        <v>474</v>
      </c>
      <c r="I64" s="252"/>
      <c r="J64" s="210"/>
      <c r="K64" s="211"/>
      <c r="L64" s="210"/>
      <c r="M64" s="211"/>
      <c r="N64" s="213"/>
      <c r="O64" s="81">
        <v>2</v>
      </c>
      <c r="P64" s="107" t="s">
        <v>475</v>
      </c>
      <c r="Q64" s="81" t="str">
        <f t="shared" si="27"/>
        <v>Probabilidad</v>
      </c>
      <c r="R64" s="82" t="s">
        <v>143</v>
      </c>
      <c r="S64" s="82" t="s">
        <v>127</v>
      </c>
      <c r="T64" s="80" t="str">
        <f t="shared" si="28"/>
        <v>40%</v>
      </c>
      <c r="U64" s="82" t="s">
        <v>144</v>
      </c>
      <c r="V64" s="82" t="s">
        <v>151</v>
      </c>
      <c r="W64" s="82" t="s">
        <v>130</v>
      </c>
      <c r="X64" s="87" t="s">
        <v>476</v>
      </c>
      <c r="Y64" s="86">
        <f>IFERROR(IF(AND(Q63="Probabilidad",Q64="Probabilidad"),(AA63-(+AA63*T64)),IF(Q64="Probabilidad",(K63-(+K63*T64)),IF(Q64="Impacto",AA63,""))),"")</f>
        <v>0.216</v>
      </c>
      <c r="Z64" s="85" t="str">
        <f t="shared" si="29"/>
        <v>Baja</v>
      </c>
      <c r="AA64" s="80">
        <f t="shared" si="5"/>
        <v>0.216</v>
      </c>
      <c r="AB64" s="85" t="str">
        <f t="shared" si="6"/>
        <v>Mayor</v>
      </c>
      <c r="AC64" s="80">
        <f>IFERROR(IF(AND(Q63="Impacto",Q64="Impacto"),(AC63-(+AC63*T64)),IF(Q64="Impacto",($M$15-(+$M$15*T64)),IF(Q64="Probabilidad",AC63,""))),"")</f>
        <v>0.8</v>
      </c>
      <c r="AD64" s="210"/>
      <c r="AE64" s="216"/>
      <c r="AF64" s="210"/>
      <c r="AG64" s="216"/>
      <c r="AH64" s="225"/>
      <c r="AI64" s="230"/>
      <c r="AJ64" s="221"/>
      <c r="AK64" s="227"/>
      <c r="AL64" s="192"/>
      <c r="AM64" s="195"/>
      <c r="AN64" s="192"/>
      <c r="AO64" s="195"/>
      <c r="AP64" s="192"/>
      <c r="AQ64" s="195"/>
      <c r="AR64" s="192"/>
      <c r="AS64" s="195"/>
      <c r="AT64" s="88"/>
      <c r="AU64" s="88"/>
      <c r="AV64" s="88"/>
      <c r="AW64" s="88"/>
      <c r="AX64" s="88"/>
      <c r="AY64" s="88"/>
      <c r="AZ64" s="88"/>
    </row>
    <row r="65" spans="1:52" ht="114.6" customHeight="1" x14ac:dyDescent="0.25">
      <c r="A65" s="258"/>
      <c r="B65" s="246"/>
      <c r="C65" s="247"/>
      <c r="D65" s="247"/>
      <c r="E65" s="247"/>
      <c r="F65" s="247"/>
      <c r="G65" s="247"/>
      <c r="H65" s="112" t="s">
        <v>477</v>
      </c>
      <c r="I65" s="252"/>
      <c r="J65" s="210"/>
      <c r="K65" s="211"/>
      <c r="L65" s="210"/>
      <c r="M65" s="211"/>
      <c r="N65" s="213"/>
      <c r="O65" s="81">
        <v>3</v>
      </c>
      <c r="P65" s="107" t="s">
        <v>478</v>
      </c>
      <c r="Q65" s="81" t="str">
        <f t="shared" si="27"/>
        <v>Probabilidad</v>
      </c>
      <c r="R65" s="82" t="s">
        <v>158</v>
      </c>
      <c r="S65" s="82" t="s">
        <v>127</v>
      </c>
      <c r="T65" s="80" t="str">
        <f t="shared" si="28"/>
        <v>30%</v>
      </c>
      <c r="U65" s="82" t="s">
        <v>128</v>
      </c>
      <c r="V65" s="82" t="s">
        <v>151</v>
      </c>
      <c r="W65" s="82" t="s">
        <v>130</v>
      </c>
      <c r="X65" s="87" t="s">
        <v>479</v>
      </c>
      <c r="Y65" s="86">
        <f>IFERROR(IF(AND(Q64="Probabilidad",Q65="Probabilidad"),(AA64-(+AA64*T65)),IF(AND(Q64="Impacto",Q65="Probabilidad"),(AA63-(+AA63*T65)),IF(Q65="Impacto",AA64,""))),"")</f>
        <v>0.1512</v>
      </c>
      <c r="Z65" s="85" t="str">
        <f t="shared" si="29"/>
        <v>Muy Baja</v>
      </c>
      <c r="AA65" s="80">
        <f t="shared" si="5"/>
        <v>0.1512</v>
      </c>
      <c r="AB65" s="85" t="str">
        <f t="shared" si="6"/>
        <v>Mayor</v>
      </c>
      <c r="AC65" s="80">
        <f>IFERROR(IF(AND(Q64="Impacto",Q65="Impacto"),(AC64-(+AC64*T65)),IF(AND(Q64="Probabilidad",Q65="Impacto"),(AC63-(+AC63*T65)),IF(Q65="Probabilidad",AC64,""))),"")</f>
        <v>0.8</v>
      </c>
      <c r="AD65" s="210"/>
      <c r="AE65" s="216"/>
      <c r="AF65" s="210"/>
      <c r="AG65" s="216"/>
      <c r="AH65" s="225"/>
      <c r="AI65" s="230"/>
      <c r="AJ65" s="221"/>
      <c r="AK65" s="227"/>
      <c r="AL65" s="192"/>
      <c r="AM65" s="195"/>
      <c r="AN65" s="192"/>
      <c r="AO65" s="195"/>
      <c r="AP65" s="192"/>
      <c r="AQ65" s="195"/>
      <c r="AR65" s="192"/>
      <c r="AS65" s="195"/>
      <c r="AT65" s="88"/>
      <c r="AU65" s="88"/>
      <c r="AV65" s="88"/>
      <c r="AW65" s="88"/>
      <c r="AX65" s="88"/>
      <c r="AY65" s="88"/>
      <c r="AZ65" s="88"/>
    </row>
    <row r="66" spans="1:52" ht="32.4" hidden="1" customHeight="1" x14ac:dyDescent="0.25">
      <c r="A66" s="229"/>
      <c r="B66" s="253"/>
      <c r="C66" s="251"/>
      <c r="D66" s="251"/>
      <c r="E66" s="251"/>
      <c r="F66" s="251"/>
      <c r="G66" s="251"/>
      <c r="H66" s="125"/>
      <c r="I66" s="252"/>
      <c r="J66" s="210"/>
      <c r="K66" s="212"/>
      <c r="L66" s="210"/>
      <c r="M66" s="212"/>
      <c r="N66" s="214"/>
      <c r="O66" s="126">
        <v>4</v>
      </c>
      <c r="P66" s="111" t="s">
        <v>480</v>
      </c>
      <c r="Q66" s="126" t="str">
        <f t="shared" si="27"/>
        <v>Impacto</v>
      </c>
      <c r="R66" s="127" t="s">
        <v>126</v>
      </c>
      <c r="S66" s="127" t="s">
        <v>127</v>
      </c>
      <c r="T66" s="128" t="str">
        <f t="shared" si="28"/>
        <v>25%</v>
      </c>
      <c r="U66" s="127" t="s">
        <v>128</v>
      </c>
      <c r="V66" s="127" t="s">
        <v>151</v>
      </c>
      <c r="W66" s="127" t="s">
        <v>130</v>
      </c>
      <c r="X66" s="129" t="s">
        <v>481</v>
      </c>
      <c r="Y66" s="84">
        <f>IFERROR(IF(AND(Q65="Probabilidad",Q66="Probabilidad"),(AA65-(+AA65*T66)),IF(AND(Q65="Impacto",Q66="Probabilidad"),(AA64-(+AA64*T66)),IF(Q66="Impacto",AA65,""))),"")</f>
        <v>0.1512</v>
      </c>
      <c r="Z66" s="83" t="str">
        <f t="shared" si="29"/>
        <v>Muy Baja</v>
      </c>
      <c r="AA66" s="128">
        <f t="shared" si="5"/>
        <v>0.1512</v>
      </c>
      <c r="AB66" s="83" t="str">
        <f t="shared" si="6"/>
        <v>Moderado</v>
      </c>
      <c r="AC66" s="128">
        <f>IFERROR(IF(AND(Q65="Impacto",Q66="Impacto"),(AC65-(+AC65*T66)),IF(AND(Q65="Probabilidad",Q66="Impacto"),(AC64-(+AC64*T66)),IF(Q66="Probabilidad",AC65,""))),"")</f>
        <v>0.60000000000000009</v>
      </c>
      <c r="AD66" s="210"/>
      <c r="AE66" s="216"/>
      <c r="AF66" s="210"/>
      <c r="AG66" s="216"/>
      <c r="AH66" s="225"/>
      <c r="AI66" s="230"/>
      <c r="AJ66" s="222"/>
      <c r="AK66" s="228"/>
      <c r="AL66" s="193"/>
      <c r="AM66" s="196"/>
      <c r="AN66" s="193"/>
      <c r="AO66" s="196"/>
      <c r="AP66" s="193"/>
      <c r="AQ66" s="196"/>
      <c r="AR66" s="193"/>
      <c r="AS66" s="196"/>
      <c r="AT66" s="88"/>
      <c r="AU66" s="88"/>
      <c r="AV66" s="88"/>
      <c r="AW66" s="88"/>
      <c r="AX66" s="88"/>
      <c r="AY66" s="88"/>
      <c r="AZ66" s="88"/>
    </row>
    <row r="67" spans="1:52" s="131" customFormat="1" ht="107.4" customHeight="1" x14ac:dyDescent="0.3">
      <c r="A67" s="259" t="s">
        <v>482</v>
      </c>
      <c r="B67" s="247" t="s">
        <v>483</v>
      </c>
      <c r="C67" s="247" t="s">
        <v>436</v>
      </c>
      <c r="D67" s="247" t="s">
        <v>484</v>
      </c>
      <c r="E67" s="247" t="s">
        <v>485</v>
      </c>
      <c r="F67" s="247" t="s">
        <v>486</v>
      </c>
      <c r="G67" s="247" t="s">
        <v>487</v>
      </c>
      <c r="H67" s="87" t="s">
        <v>488</v>
      </c>
      <c r="I67" s="247" t="s">
        <v>122</v>
      </c>
      <c r="J67" s="255" t="s">
        <v>123</v>
      </c>
      <c r="K67" s="211">
        <f>IF(J67="","",IF(J67="Muy Baja",0.2,IF(J67="Baja",0.4,IF(J67="Media",0.6,IF(J67="Alta",0.8,IF(J67="Muy Alta",1,))))))</f>
        <v>0.6</v>
      </c>
      <c r="L67" s="255" t="s">
        <v>124</v>
      </c>
      <c r="M67" s="211">
        <f>IF(L67="","",IF(L67="Leve",0.2,IF(L67="Menor",0.4,IF(L67="Moderado",0.6,IF(L67="Mayor",0.8,IF(L67="Catastrófico",1,))))))</f>
        <v>0.6</v>
      </c>
      <c r="N67" s="213" t="str">
        <f>IF(OR(AND(J67="Muy Baja",L67="Leve"),AND(J67="Muy Baja",L67="Menor"),AND(J67="Baja",L67="Leve")),"Bajo",IF(OR(AND(J67="Muy baja",L67="Moderado"),AND(J67="Baja",L67="Menor"),AND(J67="Baja",L67="Moderado"),AND(J67="Media",L67="Leve"),AND(J67="Media",L67="Menor"),AND(J67="Media",L67="Moderado"),AND(J67="Alta",L67="Leve"),AND(J67="Alta",L67="Menor")),"Moderado",IF(OR(AND(J67="Muy Baja",L67="Mayor"),AND(J67="Baja",L67="Mayor"),AND(J67="Media",L67="Mayor"),AND(J67="Alta",L67="Moderado"),AND(J67="Alta",L67="Mayor"),AND(J67="Muy Alta",L67="Leve"),AND(J67="Muy Alta",L67="Menor"),AND(J67="Muy Alta",L67="Moderado"),AND(J67="Muy Alta",L67="Mayor")),"Alto",IF(OR(AND(J67="Muy Baja",L67="Catastrófico"),AND(J67="Baja",L67="Catastrófico"),AND(J67="Media",L67="Catastrófico"),AND(J67="Alta",L67="Catastrófico"),AND(J67="Muy Alta",L67="Catastrófico")),"Extremo",""))))</f>
        <v>Moderado</v>
      </c>
      <c r="O67" s="85"/>
      <c r="P67" s="87" t="s">
        <v>489</v>
      </c>
      <c r="Q67" s="87" t="str">
        <f t="shared" si="27"/>
        <v>Probabilidad</v>
      </c>
      <c r="R67" s="82" t="s">
        <v>143</v>
      </c>
      <c r="S67" s="82" t="s">
        <v>490</v>
      </c>
      <c r="T67" s="82" t="str">
        <f t="shared" si="28"/>
        <v>40%</v>
      </c>
      <c r="U67" s="82"/>
      <c r="V67" s="82"/>
      <c r="W67" s="82"/>
      <c r="X67" s="87" t="s">
        <v>491</v>
      </c>
      <c r="Y67" s="86">
        <f>IFERROR(IF(Q67="Probabilidad",(K67-(+K67*T67)),IF(Q67="Impacto",K67,"")),"")</f>
        <v>0.36</v>
      </c>
      <c r="Z67" s="85" t="str">
        <f t="shared" si="29"/>
        <v>Baja</v>
      </c>
      <c r="AA67" s="80">
        <f>+Y67</f>
        <v>0.36</v>
      </c>
      <c r="AB67" s="85" t="str">
        <f>IFERROR(IF(AC67="","",IF(AC67&lt;=0.2,"Leve",IF(AC67&lt;=0.4,"Menor",IF(AC67&lt;=0.6,"Moderado",IF(AC67&lt;=0.8,"Mayor","Catastrófico"))))),"")</f>
        <v>Moderado</v>
      </c>
      <c r="AC67" s="80">
        <f>IFERROR(IF(Q67="Impacto",(M67-(+M67*T67)),IF(Q67="Probabilidad",M67,"")),"")</f>
        <v>0.6</v>
      </c>
      <c r="AD67" s="209" t="str">
        <f t="shared" ref="AD67" si="30">IFERROR(IF(AE67=0,"",IF(AND(AE67&gt;0,AE67&lt;=0.2),"Muy Baja",IF(AE67&lt;=0.4,"Baja",IF(AE67&lt;=0.6,"Media",IF(AE67&lt;=0.8,"Alta","Muy Alta"))))),"")</f>
        <v>Baja</v>
      </c>
      <c r="AE67" s="215">
        <f>MIN(Y67:Y69)</f>
        <v>0.216</v>
      </c>
      <c r="AF67" s="209" t="str">
        <f t="shared" ref="AF67" si="31">IFERROR(IF(AG67=0,"",IF(AND(AG67&gt;0,AG67&lt;=0.2),"Leve",IF(AG67&lt;=0.4,"Menor",IF(AG67&lt;=0.6,"Moderado",IF(AG67&lt;=0.8,"Mayor","Catastrófico"))))),"")</f>
        <v>Moderado</v>
      </c>
      <c r="AG67" s="215">
        <f>MIN(AC67:AC69)</f>
        <v>0.44999999999999996</v>
      </c>
      <c r="AH67" s="214" t="str">
        <f t="shared" ref="AH67" si="32">IFERROR(IF(OR(AND(AD67="Muy Baja",AF67="Leve"),AND(AD67="Muy Baja",AF67="Menor"),AND(AD67="Baja",AF67="Leve")),"Bajo",IF(OR(AND(AD67="Muy Baja",AF67="Moderado"),AND(AD67="Baja",AF67="Menor"),AND(AD67="Baja",AF67="Moderado"),AND(AD67="Media",AF67="Leve"),AND(AD67="Media",AF67="Menor"),AND(AD67="Media",AF67="Moderado"),AND(AD67="Alta",AF67="Leve"),AND(AD67="Alta",AF67="Menor")),"Moderado",IF(OR(AND(AD67="Muy Baja",AF67="Mayor"),AND(AD67="Baja",AF67="Mayor"),AND(AD67="Media",AF67="Mayor"),AND(AD67="Alta",AF67="Moderado"),AND(AD67="Alta",AF67="Mayor"),AND(AD67="Muy Alta",AF67="Leve"),AND(AD67="Muy Alta",AF67="Menor"),AND(AD67="Muy Alta",AF67="Moderado"),AND(AD67="Muy Alta",AF67="Mayor")),"Alto",IF(OR(AND(AD67="Muy Baja",AF67="Catastrófico"),AND(AD67="Baja",AF67="Catastrófico"),AND(AD67="Media",AF67="Catastrófico"),AND(AD67="Alta",AF67="Catastrófico"),AND(AD67="Muy Alta",AF67="Catastrófico")),"Extremo","")))),"")</f>
        <v>Moderado</v>
      </c>
      <c r="AI67" s="209" t="s">
        <v>132</v>
      </c>
      <c r="AJ67" s="231"/>
      <c r="AK67" s="130"/>
      <c r="AL67" s="194" t="s">
        <v>492</v>
      </c>
      <c r="AM67" s="194" t="s">
        <v>493</v>
      </c>
      <c r="AN67" s="194" t="s">
        <v>494</v>
      </c>
      <c r="AO67" s="194" t="s">
        <v>162</v>
      </c>
      <c r="AP67" s="194" t="s">
        <v>495</v>
      </c>
      <c r="AQ67" s="194" t="s">
        <v>162</v>
      </c>
      <c r="AR67" s="194" t="s">
        <v>496</v>
      </c>
      <c r="AS67" s="194"/>
    </row>
    <row r="68" spans="1:52" s="131" customFormat="1" ht="107.4" customHeight="1" x14ac:dyDescent="0.3">
      <c r="A68" s="259"/>
      <c r="B68" s="247"/>
      <c r="C68" s="247"/>
      <c r="D68" s="247"/>
      <c r="E68" s="247"/>
      <c r="F68" s="247"/>
      <c r="G68" s="247"/>
      <c r="H68" s="87" t="s">
        <v>497</v>
      </c>
      <c r="I68" s="247"/>
      <c r="J68" s="255"/>
      <c r="K68" s="211"/>
      <c r="L68" s="255"/>
      <c r="M68" s="211"/>
      <c r="N68" s="213"/>
      <c r="O68" s="85"/>
      <c r="P68" s="87" t="s">
        <v>498</v>
      </c>
      <c r="Q68" s="87" t="str">
        <f t="shared" si="27"/>
        <v>Probabilidad</v>
      </c>
      <c r="R68" s="132" t="s">
        <v>143</v>
      </c>
      <c r="S68" s="132" t="s">
        <v>127</v>
      </c>
      <c r="T68" s="132" t="str">
        <f t="shared" si="28"/>
        <v>40%</v>
      </c>
      <c r="U68" s="132"/>
      <c r="V68" s="132"/>
      <c r="W68" s="132"/>
      <c r="X68" s="87" t="s">
        <v>499</v>
      </c>
      <c r="Y68" s="86">
        <f>IFERROR(IF(AND(Q67="Probabilidad",Q68="Probabilidad"),(AA67-(+AA67*T68)),IF(Q68="Probabilidad",(K67-(+K67*T68)),IF(Q68="Impacto",AA67,""))),"")</f>
        <v>0.216</v>
      </c>
      <c r="Z68" s="85" t="str">
        <f t="shared" si="29"/>
        <v>Baja</v>
      </c>
      <c r="AA68" s="80">
        <f t="shared" ref="AA68:AA69" si="33">+Y68</f>
        <v>0.216</v>
      </c>
      <c r="AB68" s="85" t="str">
        <f t="shared" ref="AB68:AB69" si="34">IFERROR(IF(AC68="","",IF(AC68&lt;=0.2,"Leve",IF(AC68&lt;=0.4,"Menor",IF(AC68&lt;=0.6,"Moderado",IF(AC68&lt;=0.8,"Mayor","Catastrófico"))))),"")</f>
        <v>Moderado</v>
      </c>
      <c r="AC68" s="80">
        <f>IFERROR(IF(AND(Q67="Impacto",Q68="Impacto"),(AC67-(+AC67*T68)),IF(Q68="Impacto",($M$15-(+$M$15*T68)),IF(Q68="Probabilidad",AC67,""))),"")</f>
        <v>0.6</v>
      </c>
      <c r="AD68" s="210"/>
      <c r="AE68" s="216"/>
      <c r="AF68" s="210"/>
      <c r="AG68" s="216"/>
      <c r="AH68" s="225"/>
      <c r="AI68" s="210"/>
      <c r="AJ68" s="232"/>
      <c r="AK68" s="130"/>
      <c r="AL68" s="195"/>
      <c r="AM68" s="195"/>
      <c r="AN68" s="195"/>
      <c r="AO68" s="195"/>
      <c r="AP68" s="195"/>
      <c r="AQ68" s="195"/>
      <c r="AR68" s="195"/>
      <c r="AS68" s="195"/>
    </row>
    <row r="69" spans="1:52" s="131" customFormat="1" ht="107.4" customHeight="1" x14ac:dyDescent="0.3">
      <c r="A69" s="259"/>
      <c r="B69" s="247"/>
      <c r="C69" s="247"/>
      <c r="D69" s="247"/>
      <c r="E69" s="247"/>
      <c r="F69" s="247"/>
      <c r="G69" s="247"/>
      <c r="H69" s="87" t="s">
        <v>500</v>
      </c>
      <c r="I69" s="247"/>
      <c r="J69" s="255"/>
      <c r="K69" s="211"/>
      <c r="L69" s="255"/>
      <c r="M69" s="211"/>
      <c r="N69" s="213"/>
      <c r="O69" s="85"/>
      <c r="P69" s="87" t="s">
        <v>501</v>
      </c>
      <c r="Q69" s="133" t="str">
        <f t="shared" si="27"/>
        <v>Impacto</v>
      </c>
      <c r="R69" s="132" t="s">
        <v>126</v>
      </c>
      <c r="S69" s="132" t="s">
        <v>490</v>
      </c>
      <c r="T69" s="132" t="str">
        <f t="shared" si="28"/>
        <v>25%</v>
      </c>
      <c r="U69" s="132"/>
      <c r="V69" s="132"/>
      <c r="W69" s="132"/>
      <c r="X69" s="81" t="s">
        <v>502</v>
      </c>
      <c r="Y69" s="86">
        <f>IFERROR(IF(AND(Q68="Probabilidad",Q69="Probabilidad"),(AA68-(+AA68*T69)),IF(AND(Q68="Impacto",Q69="Probabilidad"),(AA67-(+AA67*T69)),IF(Q69="Impacto",AA68,""))),"")</f>
        <v>0.216</v>
      </c>
      <c r="Z69" s="85" t="str">
        <f t="shared" si="29"/>
        <v>Baja</v>
      </c>
      <c r="AA69" s="80">
        <f t="shared" si="33"/>
        <v>0.216</v>
      </c>
      <c r="AB69" s="85" t="str">
        <f t="shared" si="34"/>
        <v>Moderado</v>
      </c>
      <c r="AC69" s="80">
        <f>IFERROR(IF(AND(Q68="Impacto",Q69="Impacto"),(AC68-(+AC68*T69)),IF(AND(Q68="Probabilidad",Q69="Impacto"),(AC67-(+AC67*T69)),IF(Q69="Probabilidad",AC68,""))),"")</f>
        <v>0.44999999999999996</v>
      </c>
      <c r="AD69" s="210"/>
      <c r="AE69" s="216"/>
      <c r="AF69" s="210"/>
      <c r="AG69" s="216"/>
      <c r="AH69" s="225"/>
      <c r="AI69" s="234"/>
      <c r="AJ69" s="233"/>
      <c r="AK69" s="130"/>
      <c r="AL69" s="196"/>
      <c r="AM69" s="196"/>
      <c r="AN69" s="196"/>
      <c r="AO69" s="196"/>
      <c r="AP69" s="196"/>
      <c r="AQ69" s="196"/>
      <c r="AR69" s="196"/>
      <c r="AS69" s="196"/>
    </row>
    <row r="70" spans="1:52" ht="114.75" hidden="1" customHeight="1" x14ac:dyDescent="0.25">
      <c r="A70" s="258" t="s">
        <v>503</v>
      </c>
      <c r="B70" s="253" t="s">
        <v>504</v>
      </c>
      <c r="C70" s="247" t="s">
        <v>436</v>
      </c>
      <c r="D70" s="235" t="s">
        <v>505</v>
      </c>
      <c r="E70" s="235" t="s">
        <v>506</v>
      </c>
      <c r="F70" s="256" t="s">
        <v>507</v>
      </c>
      <c r="G70" s="235" t="s">
        <v>508</v>
      </c>
      <c r="H70" s="134"/>
      <c r="I70" s="251" t="s">
        <v>509</v>
      </c>
      <c r="J70" s="209" t="s">
        <v>123</v>
      </c>
      <c r="K70" s="211">
        <f>IF(J70="","",IF(J70="Muy Baja",0.2,IF(J70="Baja",0.4,IF(J70="Media",0.6,IF(J70="Alta",0.8,IF(J70="Muy Alta",1,))))))</f>
        <v>0.6</v>
      </c>
      <c r="L70" s="209" t="s">
        <v>246</v>
      </c>
      <c r="M70" s="211">
        <f>IF(L70="","",IF(L70="Leve",0.2,IF(L70="Menor",0.4,IF(L70="Moderado",0.6,IF(L70="Mayor",0.8,IF(L70="Catastrófico",1,))))))</f>
        <v>0.8</v>
      </c>
      <c r="N70" s="213" t="str">
        <f>IF(OR(AND(J70="Muy Baja",L70="Leve"),AND(J70="Muy Baja",L70="Menor"),AND(J70="Baja",L70="Leve")),"Bajo",IF(OR(AND(J70="Muy baja",L70="Moderado"),AND(J70="Baja",L70="Menor"),AND(J70="Baja",L70="Moderado"),AND(J70="Media",L70="Leve"),AND(J70="Media",L70="Menor"),AND(J70="Media",L70="Moderado"),AND(J70="Alta",L70="Leve"),AND(J70="Alta",L70="Menor")),"Moderado",IF(OR(AND(J70="Muy Baja",L70="Mayor"),AND(J70="Baja",L70="Mayor"),AND(J70="Media",L70="Mayor"),AND(J70="Alta",L70="Moderado"),AND(J70="Alta",L70="Mayor"),AND(J70="Muy Alta",L70="Leve"),AND(J70="Muy Alta",L70="Menor"),AND(J70="Muy Alta",L70="Moderado"),AND(J70="Muy Alta",L70="Mayor")),"Alto",IF(OR(AND(J70="Muy Baja",L70="Catastrófico"),AND(J70="Baja",L70="Catastrófico"),AND(J70="Media",L70="Catastrófico"),AND(J70="Alta",L70="Catastrófico"),AND(J70="Muy Alta",L70="Catastrófico")),"Extremo",""))))</f>
        <v>Alto</v>
      </c>
      <c r="O70" s="81">
        <v>0.1</v>
      </c>
      <c r="P70" s="107" t="s">
        <v>510</v>
      </c>
      <c r="Q70" s="81" t="str">
        <f t="shared" si="27"/>
        <v>Probabilidad</v>
      </c>
      <c r="R70" s="82" t="s">
        <v>158</v>
      </c>
      <c r="S70" s="82" t="s">
        <v>127</v>
      </c>
      <c r="T70" s="80" t="str">
        <f t="shared" si="28"/>
        <v>30%</v>
      </c>
      <c r="U70" s="82" t="s">
        <v>128</v>
      </c>
      <c r="V70" s="82" t="s">
        <v>129</v>
      </c>
      <c r="W70" s="82" t="s">
        <v>130</v>
      </c>
      <c r="X70" s="119" t="s">
        <v>511</v>
      </c>
      <c r="Y70" s="86">
        <f>IFERROR(IF(Q70="Probabilidad",(K70-(+K70*T70)),IF(Q70="Impacto",K70,"")),"")</f>
        <v>0.42</v>
      </c>
      <c r="Z70" s="85" t="str">
        <f t="shared" si="29"/>
        <v>Media</v>
      </c>
      <c r="AA70" s="80">
        <f t="shared" si="5"/>
        <v>0.42</v>
      </c>
      <c r="AB70" s="85" t="str">
        <f t="shared" si="6"/>
        <v>Mayor</v>
      </c>
      <c r="AC70" s="80">
        <f>IFERROR(IF(Q70="Impacto",(M70-(+M70*T70)),IF(Q70="Probabilidad",M70,"")),"")</f>
        <v>0.8</v>
      </c>
      <c r="AD70" s="209" t="str">
        <f>IFERROR(IF(AE70=0,"",IF(AND(AE70&gt;0,AE70&lt;=0.2),"Muy Baja",IF(AE70&lt;=0.4,"Baja",IF(AE70&lt;=0.6,"Media",IF(AE70&lt;=0.8,"Alta","Muy Alta"))))),"")</f>
        <v>Muy Baja</v>
      </c>
      <c r="AE70" s="215">
        <f>MIN(Y70:Y73)</f>
        <v>0.1512</v>
      </c>
      <c r="AF70" s="209" t="str">
        <f>IFERROR(IF(AG70=0,"",IF(AND(AG70&gt;0,AG70&lt;=0.2),"Leve",IF(AG70&lt;=0.4,"Menor",IF(AG70&lt;=0.6,"Moderado",IF(AG70&lt;=0.8,"Mayor","Catastrófico"))))),"")</f>
        <v>Mayor</v>
      </c>
      <c r="AG70" s="215">
        <f>MIN(AC70:AC73)</f>
        <v>0.65</v>
      </c>
      <c r="AH70" s="214" t="str">
        <f>IFERROR(IF(OR(AND(AD70="Muy Baja",AF70="Leve"),AND(AD70="Muy Baja",AF70="Menor"),AND(AD70="Baja",AF70="Leve")),"Bajo",IF(OR(AND(AD70="Muy Baja",AF70="Moderado"),AND(AD70="Baja",AF70="Menor"),AND(AD70="Baja",AF70="Moderado"),AND(AD70="Media",AF70="Leve"),AND(AD70="Media",AF70="Menor"),AND(AD70="Media",AF70="Moderado"),AND(AD70="Alta",AF70="Leve"),AND(AD70="Alta",AF70="Menor")),"Moderado",IF(OR(AND(AD70="Muy Baja",AF70="Mayor"),AND(AD70="Baja",AF70="Mayor"),AND(AD70="Media",AF70="Mayor"),AND(AD70="Alta",AF70="Moderado"),AND(AD70="Alta",AF70="Mayor"),AND(AD70="Muy Alta",AF70="Leve"),AND(AD70="Muy Alta",AF70="Menor"),AND(AD70="Muy Alta",AF70="Moderado"),AND(AD70="Muy Alta",AF70="Mayor")),"Alto",IF(OR(AND(AD70="Muy Baja",AF70="Catastrófico"),AND(AD70="Baja",AF70="Catastrófico"),AND(AD70="Media",AF70="Catastrófico"),AND(AD70="Alta",AF70="Catastrófico"),AND(AD70="Muy Alta",AF70="Catastrófico")),"Extremo","")))),"")</f>
        <v>Alto</v>
      </c>
      <c r="AI70" s="229" t="s">
        <v>132</v>
      </c>
      <c r="AJ70" s="223" t="s">
        <v>512</v>
      </c>
      <c r="AK70" s="226" t="s">
        <v>513</v>
      </c>
      <c r="AL70" s="191"/>
      <c r="AM70" s="191"/>
      <c r="AN70" s="191"/>
      <c r="AO70" s="191"/>
      <c r="AP70" s="191"/>
      <c r="AQ70" s="191"/>
      <c r="AR70" s="191"/>
      <c r="AS70" s="191"/>
      <c r="AT70" s="88"/>
      <c r="AU70" s="88"/>
      <c r="AV70" s="88"/>
      <c r="AW70" s="88"/>
      <c r="AX70" s="88"/>
      <c r="AY70" s="88"/>
      <c r="AZ70" s="88"/>
    </row>
    <row r="71" spans="1:52" ht="114.75" hidden="1" customHeight="1" x14ac:dyDescent="0.25">
      <c r="A71" s="258"/>
      <c r="B71" s="254"/>
      <c r="C71" s="247"/>
      <c r="D71" s="236"/>
      <c r="E71" s="236"/>
      <c r="F71" s="257"/>
      <c r="G71" s="236"/>
      <c r="H71" s="135"/>
      <c r="I71" s="252"/>
      <c r="J71" s="210"/>
      <c r="K71" s="211"/>
      <c r="L71" s="210"/>
      <c r="M71" s="211"/>
      <c r="N71" s="213"/>
      <c r="O71" s="81">
        <v>0.2</v>
      </c>
      <c r="P71" s="107" t="s">
        <v>514</v>
      </c>
      <c r="Q71" s="81" t="str">
        <f>IF(OR(R71="Preventivo",R71="Detectivo"),"Probabilidad",IF(R71="Correctivo","Impacto",""))</f>
        <v>Impacto</v>
      </c>
      <c r="R71" s="82" t="s">
        <v>126</v>
      </c>
      <c r="S71" s="82" t="s">
        <v>127</v>
      </c>
      <c r="T71" s="80" t="str">
        <f t="shared" si="28"/>
        <v>25%</v>
      </c>
      <c r="U71" s="82" t="s">
        <v>128</v>
      </c>
      <c r="V71" s="82" t="s">
        <v>129</v>
      </c>
      <c r="W71" s="82" t="s">
        <v>130</v>
      </c>
      <c r="X71" s="119" t="s">
        <v>515</v>
      </c>
      <c r="Y71" s="86">
        <f>IFERROR(IF(AND(Q70="Probabilidad",Q71="Probabilidad"),(AA70-(+AA70*T71)),IF(Q71="Probabilidad",(K70-(+K70*T71)),IF(Q71="Impacto",AA70,""))),"")</f>
        <v>0.42</v>
      </c>
      <c r="Z71" s="85" t="str">
        <f t="shared" si="29"/>
        <v>Media</v>
      </c>
      <c r="AA71" s="80">
        <f t="shared" si="5"/>
        <v>0.42</v>
      </c>
      <c r="AB71" s="85" t="str">
        <f t="shared" si="6"/>
        <v>Mayor</v>
      </c>
      <c r="AC71" s="80">
        <f>IFERROR(IF(AND(Q70="Impacto",Q71="Impacto"),(AC70-(+AC70*T71)),IF(Q71="Impacto",(M70-(+$M$15*T71)),IF(Q71="Probabilidad",AC70,""))),"")</f>
        <v>0.65</v>
      </c>
      <c r="AD71" s="210"/>
      <c r="AE71" s="216"/>
      <c r="AF71" s="210"/>
      <c r="AG71" s="216"/>
      <c r="AH71" s="225"/>
      <c r="AI71" s="230"/>
      <c r="AJ71" s="223"/>
      <c r="AK71" s="227"/>
      <c r="AL71" s="192"/>
      <c r="AM71" s="192"/>
      <c r="AN71" s="192"/>
      <c r="AO71" s="192"/>
      <c r="AP71" s="192"/>
      <c r="AQ71" s="192"/>
      <c r="AR71" s="192"/>
      <c r="AS71" s="192"/>
      <c r="AT71" s="88"/>
      <c r="AU71" s="88"/>
      <c r="AV71" s="88"/>
      <c r="AW71" s="88"/>
      <c r="AX71" s="88"/>
      <c r="AY71" s="88"/>
      <c r="AZ71" s="88"/>
    </row>
    <row r="72" spans="1:52" ht="79.5" hidden="1" customHeight="1" x14ac:dyDescent="0.25">
      <c r="A72" s="258"/>
      <c r="B72" s="254"/>
      <c r="C72" s="247"/>
      <c r="D72" s="236"/>
      <c r="E72" s="236"/>
      <c r="F72" s="257"/>
      <c r="G72" s="236"/>
      <c r="H72" s="134" t="s">
        <v>516</v>
      </c>
      <c r="I72" s="252"/>
      <c r="J72" s="210"/>
      <c r="K72" s="211"/>
      <c r="L72" s="210"/>
      <c r="M72" s="211"/>
      <c r="N72" s="213"/>
      <c r="O72" s="81">
        <v>1</v>
      </c>
      <c r="P72" s="107" t="s">
        <v>517</v>
      </c>
      <c r="Q72" s="81" t="str">
        <f t="shared" si="27"/>
        <v>Probabilidad</v>
      </c>
      <c r="R72" s="82" t="s">
        <v>143</v>
      </c>
      <c r="S72" s="82" t="s">
        <v>127</v>
      </c>
      <c r="T72" s="80" t="str">
        <f t="shared" ref="T72:T80" si="35">IF(AND(R72="Preventivo",S72="Automático"),"50%",IF(AND(R72="Preventivo",S72="Manual"),"40%",IF(AND(R72="Detectivo",S72="Automático"),"40%",IF(AND(R72="Detectivo",S72="Manual"),"30%",IF(AND(R72="Correctivo",S72="Automático"),"35%",IF(AND(R72="Correctivo",S72="Manual"),"25%",""))))))</f>
        <v>40%</v>
      </c>
      <c r="U72" s="82" t="s">
        <v>144</v>
      </c>
      <c r="V72" s="82" t="s">
        <v>129</v>
      </c>
      <c r="W72" s="82" t="s">
        <v>130</v>
      </c>
      <c r="X72" s="119" t="s">
        <v>518</v>
      </c>
      <c r="Y72" s="86">
        <f>IFERROR(IF(AND(Q71="Probabilidad",Q72="Probabilidad"),(AA71-(+AA71*T72)),IF(AND(Q71="Impacto",Q72="Probabilidad"),(AA70-(+AA70*T72)),IF(Q72="Impacto",AA71,""))),"")</f>
        <v>0.252</v>
      </c>
      <c r="Z72" s="85" t="str">
        <f t="shared" si="29"/>
        <v>Baja</v>
      </c>
      <c r="AA72" s="80">
        <f t="shared" si="5"/>
        <v>0.252</v>
      </c>
      <c r="AB72" s="85" t="str">
        <f t="shared" si="6"/>
        <v>Mayor</v>
      </c>
      <c r="AC72" s="80">
        <f>IFERROR(IF(AND(Q71="Impacto",Q72="Impacto"),(AC71-(+AC71*T72)),IF(AND(Q71="Probabilidad",Q72="Impacto"),(AC70-(+AC70*T72)),IF(Q72="Probabilidad",AC71,""))),"")</f>
        <v>0.65</v>
      </c>
      <c r="AD72" s="210"/>
      <c r="AE72" s="216"/>
      <c r="AF72" s="210"/>
      <c r="AG72" s="216"/>
      <c r="AH72" s="225"/>
      <c r="AI72" s="230"/>
      <c r="AJ72" s="223"/>
      <c r="AK72" s="227"/>
      <c r="AL72" s="192"/>
      <c r="AM72" s="192"/>
      <c r="AN72" s="192"/>
      <c r="AO72" s="192"/>
      <c r="AP72" s="192"/>
      <c r="AQ72" s="192"/>
      <c r="AR72" s="192"/>
      <c r="AS72" s="192"/>
      <c r="AT72" s="88"/>
      <c r="AU72" s="88"/>
      <c r="AV72" s="88"/>
      <c r="AW72" s="88"/>
      <c r="AX72" s="88"/>
      <c r="AY72" s="88"/>
      <c r="AZ72" s="88"/>
    </row>
    <row r="73" spans="1:52" ht="97.5" hidden="1" customHeight="1" x14ac:dyDescent="0.25">
      <c r="A73" s="258"/>
      <c r="B73" s="260"/>
      <c r="C73" s="247"/>
      <c r="D73" s="236"/>
      <c r="E73" s="236"/>
      <c r="F73" s="257"/>
      <c r="G73" s="236"/>
      <c r="H73" s="112" t="s">
        <v>519</v>
      </c>
      <c r="I73" s="252"/>
      <c r="J73" s="210"/>
      <c r="K73" s="211"/>
      <c r="L73" s="210"/>
      <c r="M73" s="211"/>
      <c r="N73" s="213"/>
      <c r="O73" s="81">
        <v>2</v>
      </c>
      <c r="P73" s="107" t="s">
        <v>520</v>
      </c>
      <c r="Q73" s="81" t="str">
        <f t="shared" si="27"/>
        <v>Probabilidad</v>
      </c>
      <c r="R73" s="82" t="s">
        <v>143</v>
      </c>
      <c r="S73" s="82" t="s">
        <v>127</v>
      </c>
      <c r="T73" s="80" t="str">
        <f t="shared" si="35"/>
        <v>40%</v>
      </c>
      <c r="U73" s="82" t="s">
        <v>128</v>
      </c>
      <c r="V73" s="82" t="s">
        <v>151</v>
      </c>
      <c r="W73" s="82" t="s">
        <v>130</v>
      </c>
      <c r="X73" s="119" t="s">
        <v>521</v>
      </c>
      <c r="Y73" s="86">
        <f>IFERROR(IF(AND(Q72="Probabilidad",Q73="Probabilidad"),(AA72-(+AA72*T73)),IF(AND(Q72="Impacto",Q73="Probabilidad"),(AA71-(+AA71*T73)),IF(Q73="Impacto",AA72,""))),"")</f>
        <v>0.1512</v>
      </c>
      <c r="Z73" s="85" t="str">
        <f t="shared" si="29"/>
        <v>Muy Baja</v>
      </c>
      <c r="AA73" s="80">
        <f t="shared" si="5"/>
        <v>0.1512</v>
      </c>
      <c r="AB73" s="85" t="str">
        <f t="shared" si="6"/>
        <v>Mayor</v>
      </c>
      <c r="AC73" s="80">
        <f>IFERROR(IF(AND(Q72="Impacto",Q73="Impacto"),(AC72-(+AC72*T73)),IF(AND(Q72="Probabilidad",Q73="Impacto"),(AC71-(+AC71*T73)),IF(Q73="Probabilidad",AC72,""))),"")</f>
        <v>0.65</v>
      </c>
      <c r="AD73" s="210"/>
      <c r="AE73" s="216"/>
      <c r="AF73" s="210"/>
      <c r="AG73" s="216"/>
      <c r="AH73" s="225"/>
      <c r="AI73" s="230"/>
      <c r="AJ73" s="223"/>
      <c r="AK73" s="227"/>
      <c r="AL73" s="192"/>
      <c r="AM73" s="192"/>
      <c r="AN73" s="192"/>
      <c r="AO73" s="192"/>
      <c r="AP73" s="192"/>
      <c r="AQ73" s="192"/>
      <c r="AR73" s="192"/>
      <c r="AS73" s="192"/>
      <c r="AT73" s="88"/>
      <c r="AU73" s="88"/>
      <c r="AV73" s="88"/>
      <c r="AW73" s="88"/>
      <c r="AX73" s="88"/>
      <c r="AY73" s="88"/>
      <c r="AZ73" s="88"/>
    </row>
    <row r="74" spans="1:52" ht="134.25" customHeight="1" x14ac:dyDescent="0.25">
      <c r="A74" s="301" t="s">
        <v>522</v>
      </c>
      <c r="B74" s="246" t="s">
        <v>523</v>
      </c>
      <c r="C74" s="300" t="s">
        <v>524</v>
      </c>
      <c r="D74" s="247" t="s">
        <v>167</v>
      </c>
      <c r="E74" s="247" t="s">
        <v>525</v>
      </c>
      <c r="F74" s="246" t="s">
        <v>526</v>
      </c>
      <c r="G74" s="246" t="s">
        <v>527</v>
      </c>
      <c r="H74" s="112" t="s">
        <v>528</v>
      </c>
      <c r="I74" s="251" t="s">
        <v>172</v>
      </c>
      <c r="J74" s="209" t="s">
        <v>123</v>
      </c>
      <c r="K74" s="211">
        <f>IF(J74="","",IF(J74="Muy Baja",0.2,IF(J74="Baja",0.4,IF(J74="Media",0.6,IF(J74="Alta",0.8,IF(J74="Muy Alta",1,))))))</f>
        <v>0.6</v>
      </c>
      <c r="L74" s="209" t="s">
        <v>174</v>
      </c>
      <c r="M74" s="211">
        <f>IF(L74="","",IF(L74="Leve",0.2,IF(L74="Menor",0.4,IF(L74="Moderado",0.6,IF(L74="Mayor",0.8,IF(L74="Catastrófico",1,))))))</f>
        <v>1</v>
      </c>
      <c r="N74" s="213" t="s">
        <v>175</v>
      </c>
      <c r="O74" s="81">
        <v>1</v>
      </c>
      <c r="P74" s="110" t="s">
        <v>529</v>
      </c>
      <c r="Q74" s="81" t="str">
        <f t="shared" si="27"/>
        <v>Probabilidad</v>
      </c>
      <c r="R74" s="82" t="s">
        <v>143</v>
      </c>
      <c r="S74" s="82" t="s">
        <v>127</v>
      </c>
      <c r="T74" s="80" t="str">
        <f t="shared" si="35"/>
        <v>40%</v>
      </c>
      <c r="U74" s="82" t="s">
        <v>128</v>
      </c>
      <c r="V74" s="82" t="s">
        <v>151</v>
      </c>
      <c r="W74" s="82" t="s">
        <v>130</v>
      </c>
      <c r="X74" s="87" t="s">
        <v>530</v>
      </c>
      <c r="Y74" s="86">
        <f>IFERROR(IF(Q74="Probabilidad",(K74-(+K74*T74)),IF(Q74="Impacto",K74,"")),"")</f>
        <v>0.36</v>
      </c>
      <c r="Z74" s="85" t="str">
        <f t="shared" si="29"/>
        <v>Baja</v>
      </c>
      <c r="AA74" s="80">
        <f t="shared" si="5"/>
        <v>0.36</v>
      </c>
      <c r="AB74" s="85" t="str">
        <f t="shared" si="6"/>
        <v>Catastrófico</v>
      </c>
      <c r="AC74" s="80">
        <f>IFERROR(IF(Q74="Impacto",(M74-(+M74*T74)),IF(Q74="Probabilidad",M74,"")),"")</f>
        <v>1</v>
      </c>
      <c r="AD74" s="209" t="str">
        <f>IFERROR(IF(AE74=0,"",IF(AND(AE74&gt;0,AE74&lt;=0.2),"Muy Baja",IF(AE74&lt;=0.4,"Baja",IF(AE74&lt;=0.6,"Media",IF(AE74&lt;=0.8,"Alta","Muy Alta"))))),"")</f>
        <v>Muy Baja</v>
      </c>
      <c r="AE74" s="215">
        <f>MIN(Y74:Y80)</f>
        <v>2.3327999999999998E-2</v>
      </c>
      <c r="AF74" s="209" t="str">
        <f>IFERROR(IF(AG74=0,"",IF(AND(AG74&gt;0,AG74&lt;=0.2),"Leve",IF(AG74&lt;=0.4,"Menor",IF(AG74&lt;=0.6,"Moderado",IF(AG74&lt;=0.8,"Mayor","Catastrófico"))))),"")</f>
        <v>Mayor</v>
      </c>
      <c r="AG74" s="215">
        <f>MIN(AC74:AC80)</f>
        <v>0.75</v>
      </c>
      <c r="AH74" s="214" t="str">
        <f>IFERROR(IF(OR(AND(AD74="Muy Baja",AF74="Leve"),AND(AD74="Muy Baja",AF74="Menor"),AND(AD74="Baja",AF74="Leve")),"Bajo",IF(OR(AND(AD74="Muy Baja",AF74="Moderado"),AND(AD74="Baja",AF74="Menor"),AND(AD74="Baja",AF74="Moderado"),AND(AD74="Media",AF74="Leve"),AND(AD74="Media",AF74="Menor"),AND(AD74="Media",AF74="Moderado"),AND(AD74="Alta",AF74="Leve"),AND(AD74="Alta",AF74="Menor")),"Moderado",IF(OR(AND(AD74="Muy Baja",AF74="Mayor"),AND(AD74="Baja",AF74="Mayor"),AND(AD74="Media",AF74="Mayor"),AND(AD74="Alta",AF74="Moderado"),AND(AD74="Alta",AF74="Mayor"),AND(AD74="Muy Alta",AF74="Leve"),AND(AD74="Muy Alta",AF74="Menor"),AND(AD74="Muy Alta",AF74="Moderado"),AND(AD74="Muy Alta",AF74="Mayor")),"Alto",IF(OR(AND(AD74="Muy Baja",AF74="Catastrófico"),AND(AD74="Baja",AF74="Catastrófico"),AND(AD74="Media",AF74="Catastrófico"),AND(AD74="Alta",AF74="Catastrófico"),AND(AD74="Muy Alta",AF74="Catastrófico")),"Extremo","")))),"")</f>
        <v>Alto</v>
      </c>
      <c r="AI74" s="229" t="s">
        <v>132</v>
      </c>
      <c r="AJ74" s="217" t="s">
        <v>531</v>
      </c>
      <c r="AK74" s="226" t="s">
        <v>532</v>
      </c>
      <c r="AL74" s="191" t="s">
        <v>533</v>
      </c>
      <c r="AM74" s="191" t="s">
        <v>162</v>
      </c>
      <c r="AN74" s="191" t="s">
        <v>534</v>
      </c>
      <c r="AO74" s="191" t="s">
        <v>162</v>
      </c>
      <c r="AP74" s="191" t="s">
        <v>535</v>
      </c>
      <c r="AQ74" s="191" t="s">
        <v>162</v>
      </c>
      <c r="AR74" s="191" t="s">
        <v>536</v>
      </c>
      <c r="AS74" s="191"/>
      <c r="AT74" s="88"/>
      <c r="AU74" s="88"/>
      <c r="AV74" s="88"/>
      <c r="AW74" s="88"/>
      <c r="AX74" s="88"/>
      <c r="AY74" s="88"/>
      <c r="AZ74" s="88"/>
    </row>
    <row r="75" spans="1:52" ht="142.5" customHeight="1" x14ac:dyDescent="0.25">
      <c r="A75" s="301"/>
      <c r="B75" s="246"/>
      <c r="C75" s="300"/>
      <c r="D75" s="247"/>
      <c r="E75" s="247"/>
      <c r="F75" s="246"/>
      <c r="G75" s="246"/>
      <c r="H75" s="112" t="s">
        <v>537</v>
      </c>
      <c r="I75" s="252"/>
      <c r="J75" s="210"/>
      <c r="K75" s="211"/>
      <c r="L75" s="210"/>
      <c r="M75" s="211"/>
      <c r="N75" s="213"/>
      <c r="O75" s="81">
        <v>2</v>
      </c>
      <c r="P75" s="120" t="s">
        <v>538</v>
      </c>
      <c r="Q75" s="81" t="str">
        <f t="shared" si="27"/>
        <v>Probabilidad</v>
      </c>
      <c r="R75" s="82" t="s">
        <v>143</v>
      </c>
      <c r="S75" s="82" t="s">
        <v>539</v>
      </c>
      <c r="T75" s="80" t="str">
        <f t="shared" si="35"/>
        <v>50%</v>
      </c>
      <c r="U75" s="82" t="s">
        <v>128</v>
      </c>
      <c r="V75" s="82" t="s">
        <v>151</v>
      </c>
      <c r="W75" s="82" t="s">
        <v>540</v>
      </c>
      <c r="X75" s="87" t="s">
        <v>541</v>
      </c>
      <c r="Y75" s="86">
        <f>IFERROR(IF(AND(Q74="Probabilidad",Q75="Probabilidad"),(AA74-(+AA74*T75)),IF(Q75="Probabilidad",(K74-(+K74*T75)),IF(Q75="Impacto",AA74,""))),"")</f>
        <v>0.18</v>
      </c>
      <c r="Z75" s="85" t="str">
        <f t="shared" si="29"/>
        <v>Muy Baja</v>
      </c>
      <c r="AA75" s="80">
        <f t="shared" si="5"/>
        <v>0.18</v>
      </c>
      <c r="AB75" s="85" t="str">
        <f t="shared" si="6"/>
        <v>Catastrófico</v>
      </c>
      <c r="AC75" s="80">
        <f>IFERROR(IF(AND(Q74="Impacto",Q75="Impacto"),(AC74-(+AC74*T75)),IF(Q75="Impacto",($M$15-(+$M$15*T75)),IF(Q75="Probabilidad",AC74,""))),"")</f>
        <v>1</v>
      </c>
      <c r="AD75" s="210"/>
      <c r="AE75" s="216"/>
      <c r="AF75" s="210"/>
      <c r="AG75" s="216"/>
      <c r="AH75" s="225"/>
      <c r="AI75" s="230"/>
      <c r="AJ75" s="218"/>
      <c r="AK75" s="227"/>
      <c r="AL75" s="192"/>
      <c r="AM75" s="192"/>
      <c r="AN75" s="192"/>
      <c r="AO75" s="192"/>
      <c r="AP75" s="192"/>
      <c r="AQ75" s="192"/>
      <c r="AR75" s="192"/>
      <c r="AS75" s="192"/>
      <c r="AT75" s="88"/>
      <c r="AU75" s="88"/>
      <c r="AV75" s="88"/>
      <c r="AW75" s="88"/>
      <c r="AX75" s="88"/>
      <c r="AY75" s="88"/>
      <c r="AZ75" s="88"/>
    </row>
    <row r="76" spans="1:52" ht="142.5" customHeight="1" x14ac:dyDescent="0.25">
      <c r="A76" s="301"/>
      <c r="B76" s="246"/>
      <c r="C76" s="300"/>
      <c r="D76" s="247"/>
      <c r="E76" s="247"/>
      <c r="F76" s="246"/>
      <c r="G76" s="246"/>
      <c r="H76" s="112" t="s">
        <v>542</v>
      </c>
      <c r="I76" s="252"/>
      <c r="J76" s="210"/>
      <c r="K76" s="211"/>
      <c r="L76" s="210"/>
      <c r="M76" s="211"/>
      <c r="N76" s="213"/>
      <c r="O76" s="81">
        <v>3</v>
      </c>
      <c r="P76" s="113" t="s">
        <v>188</v>
      </c>
      <c r="Q76" s="81" t="str">
        <f t="shared" si="27"/>
        <v>Probabilidad</v>
      </c>
      <c r="R76" s="82" t="s">
        <v>143</v>
      </c>
      <c r="S76" s="82" t="s">
        <v>127</v>
      </c>
      <c r="T76" s="80" t="str">
        <f t="shared" si="35"/>
        <v>40%</v>
      </c>
      <c r="U76" s="82" t="s">
        <v>144</v>
      </c>
      <c r="V76" s="82" t="s">
        <v>129</v>
      </c>
      <c r="W76" s="82" t="s">
        <v>130</v>
      </c>
      <c r="X76" s="87" t="s">
        <v>189</v>
      </c>
      <c r="Y76" s="86">
        <f>IFERROR(IF(AND(Q75="Probabilidad",Q76="Probabilidad"),(AA75-(+AA75*T76)),IF(AND(Q75="Impacto",Q76="Probabilidad"),(AA74-(+AA74*T76)),IF(Q76="Impacto",AA75,""))),"")</f>
        <v>0.108</v>
      </c>
      <c r="Z76" s="85" t="str">
        <f t="shared" si="29"/>
        <v>Muy Baja</v>
      </c>
      <c r="AA76" s="80">
        <f t="shared" si="5"/>
        <v>0.108</v>
      </c>
      <c r="AB76" s="85" t="str">
        <f t="shared" si="6"/>
        <v>Catastrófico</v>
      </c>
      <c r="AC76" s="80">
        <f>IFERROR(IF(AND(Q75="Impacto",Q76="Impacto"),(AC75-(+AC75*T76)),IF(AND(Q75="Probabilidad",Q76="Impacto"),(AC74-(+AC74*T76)),IF(Q76="Probabilidad",AC75,""))),"")</f>
        <v>1</v>
      </c>
      <c r="AD76" s="210"/>
      <c r="AE76" s="216"/>
      <c r="AF76" s="210"/>
      <c r="AG76" s="216"/>
      <c r="AH76" s="225"/>
      <c r="AI76" s="230"/>
      <c r="AJ76" s="218"/>
      <c r="AK76" s="227"/>
      <c r="AL76" s="192"/>
      <c r="AM76" s="192"/>
      <c r="AN76" s="192"/>
      <c r="AO76" s="192"/>
      <c r="AP76" s="192"/>
      <c r="AQ76" s="192"/>
      <c r="AR76" s="192"/>
      <c r="AS76" s="192"/>
      <c r="AT76" s="88"/>
      <c r="AU76" s="88"/>
      <c r="AV76" s="88"/>
      <c r="AW76" s="88"/>
      <c r="AX76" s="88"/>
      <c r="AY76" s="88"/>
      <c r="AZ76" s="88"/>
    </row>
    <row r="77" spans="1:52" ht="142.5" customHeight="1" x14ac:dyDescent="0.25">
      <c r="A77" s="301"/>
      <c r="B77" s="246"/>
      <c r="C77" s="300"/>
      <c r="D77" s="247"/>
      <c r="E77" s="247"/>
      <c r="F77" s="246"/>
      <c r="G77" s="246"/>
      <c r="H77" s="112" t="s">
        <v>543</v>
      </c>
      <c r="I77" s="252"/>
      <c r="J77" s="210"/>
      <c r="K77" s="211"/>
      <c r="L77" s="210"/>
      <c r="M77" s="211"/>
      <c r="N77" s="213"/>
      <c r="O77" s="81">
        <v>4</v>
      </c>
      <c r="P77" s="136" t="s">
        <v>544</v>
      </c>
      <c r="Q77" s="81" t="str">
        <f t="shared" si="27"/>
        <v>Probabilidad</v>
      </c>
      <c r="R77" s="82" t="s">
        <v>143</v>
      </c>
      <c r="S77" s="82" t="s">
        <v>127</v>
      </c>
      <c r="T77" s="80" t="str">
        <f t="shared" si="35"/>
        <v>40%</v>
      </c>
      <c r="U77" s="82" t="s">
        <v>144</v>
      </c>
      <c r="V77" s="82" t="s">
        <v>151</v>
      </c>
      <c r="W77" s="82" t="s">
        <v>130</v>
      </c>
      <c r="X77" s="87" t="s">
        <v>545</v>
      </c>
      <c r="Y77" s="86">
        <f>IFERROR(IF(AND(Q76="Probabilidad",Q77="Probabilidad"),(AA76-(+AA76*T77)),IF(AND(Q76="Impacto",Q77="Probabilidad"),(AA75-(+AA75*T77)),IF(Q77="Impacto",AA76,""))),"")</f>
        <v>6.4799999999999996E-2</v>
      </c>
      <c r="Z77" s="85" t="str">
        <f t="shared" si="29"/>
        <v>Muy Baja</v>
      </c>
      <c r="AA77" s="80">
        <f t="shared" si="5"/>
        <v>6.4799999999999996E-2</v>
      </c>
      <c r="AB77" s="85" t="str">
        <f t="shared" si="6"/>
        <v>Catastrófico</v>
      </c>
      <c r="AC77" s="80">
        <f>IFERROR(IF(AND(Q76="Impacto",Q77="Impacto"),(AC76-(+AC76*T77)),IF(AND(Q76="Probabilidad",Q77="Impacto"),(AC75-(+AC75*T77)),IF(Q77="Probabilidad",AC76,""))),"")</f>
        <v>1</v>
      </c>
      <c r="AD77" s="210"/>
      <c r="AE77" s="216"/>
      <c r="AF77" s="210"/>
      <c r="AG77" s="216"/>
      <c r="AH77" s="225"/>
      <c r="AI77" s="230"/>
      <c r="AJ77" s="218"/>
      <c r="AK77" s="227"/>
      <c r="AL77" s="192"/>
      <c r="AM77" s="192"/>
      <c r="AN77" s="192"/>
      <c r="AO77" s="192"/>
      <c r="AP77" s="192"/>
      <c r="AQ77" s="192"/>
      <c r="AR77" s="192"/>
      <c r="AS77" s="192"/>
      <c r="AT77" s="88"/>
      <c r="AU77" s="88"/>
      <c r="AV77" s="88"/>
      <c r="AW77" s="88"/>
      <c r="AX77" s="88"/>
      <c r="AY77" s="88"/>
      <c r="AZ77" s="88"/>
    </row>
    <row r="78" spans="1:52" ht="142.5" customHeight="1" x14ac:dyDescent="0.25">
      <c r="A78" s="301"/>
      <c r="B78" s="246"/>
      <c r="C78" s="300"/>
      <c r="D78" s="247"/>
      <c r="E78" s="247"/>
      <c r="F78" s="246"/>
      <c r="G78" s="246"/>
      <c r="H78" s="112" t="s">
        <v>546</v>
      </c>
      <c r="I78" s="252"/>
      <c r="J78" s="210"/>
      <c r="K78" s="211"/>
      <c r="L78" s="210"/>
      <c r="M78" s="211"/>
      <c r="N78" s="213"/>
      <c r="O78" s="81">
        <v>5</v>
      </c>
      <c r="P78" s="136" t="s">
        <v>547</v>
      </c>
      <c r="Q78" s="81" t="str">
        <f t="shared" si="27"/>
        <v>Probabilidad</v>
      </c>
      <c r="R78" s="82" t="s">
        <v>143</v>
      </c>
      <c r="S78" s="82" t="s">
        <v>127</v>
      </c>
      <c r="T78" s="80" t="str">
        <f t="shared" si="35"/>
        <v>40%</v>
      </c>
      <c r="U78" s="82" t="s">
        <v>128</v>
      </c>
      <c r="V78" s="82" t="s">
        <v>129</v>
      </c>
      <c r="W78" s="82" t="s">
        <v>130</v>
      </c>
      <c r="X78" s="87" t="s">
        <v>548</v>
      </c>
      <c r="Y78" s="86">
        <f t="shared" ref="Y78:Y80" si="36">IFERROR(IF(AND(Q77="Probabilidad",Q78="Probabilidad"),(AA77-(+AA77*T78)),IF(AND(Q77="Impacto",Q78="Probabilidad"),(AA76-(+AA76*T78)),IF(Q78="Impacto",AA77,""))),"")</f>
        <v>3.8879999999999998E-2</v>
      </c>
      <c r="Z78" s="85" t="str">
        <f t="shared" si="29"/>
        <v>Muy Baja</v>
      </c>
      <c r="AA78" s="80">
        <f t="shared" si="5"/>
        <v>3.8879999999999998E-2</v>
      </c>
      <c r="AB78" s="85" t="str">
        <f t="shared" si="6"/>
        <v>Catastrófico</v>
      </c>
      <c r="AC78" s="80">
        <f t="shared" ref="AC78:AC80" si="37">IFERROR(IF(AND(Q77="Impacto",Q78="Impacto"),(AC77-(+AC77*T78)),IF(AND(Q77="Probabilidad",Q78="Impacto"),(AC76-(+AC76*T78)),IF(Q78="Probabilidad",AC77,""))),"")</f>
        <v>1</v>
      </c>
      <c r="AD78" s="210"/>
      <c r="AE78" s="216"/>
      <c r="AF78" s="210"/>
      <c r="AG78" s="216"/>
      <c r="AH78" s="225"/>
      <c r="AI78" s="230"/>
      <c r="AJ78" s="218"/>
      <c r="AK78" s="227"/>
      <c r="AL78" s="192"/>
      <c r="AM78" s="192"/>
      <c r="AN78" s="192"/>
      <c r="AO78" s="192"/>
      <c r="AP78" s="192"/>
      <c r="AQ78" s="192"/>
      <c r="AR78" s="192"/>
      <c r="AS78" s="192"/>
      <c r="AT78" s="88"/>
      <c r="AU78" s="88"/>
      <c r="AV78" s="88"/>
      <c r="AW78" s="88"/>
      <c r="AX78" s="88"/>
      <c r="AY78" s="88"/>
      <c r="AZ78" s="88"/>
    </row>
    <row r="79" spans="1:52" ht="222.75" customHeight="1" x14ac:dyDescent="0.25">
      <c r="A79" s="301"/>
      <c r="B79" s="246"/>
      <c r="C79" s="300"/>
      <c r="D79" s="247"/>
      <c r="E79" s="247"/>
      <c r="F79" s="246"/>
      <c r="G79" s="246"/>
      <c r="H79" s="112" t="s">
        <v>549</v>
      </c>
      <c r="I79" s="252"/>
      <c r="J79" s="210"/>
      <c r="K79" s="211"/>
      <c r="L79" s="210"/>
      <c r="M79" s="211"/>
      <c r="N79" s="213"/>
      <c r="O79" s="81">
        <v>6</v>
      </c>
      <c r="P79" s="136" t="s">
        <v>550</v>
      </c>
      <c r="Q79" s="81" t="str">
        <f t="shared" si="27"/>
        <v>Probabilidad</v>
      </c>
      <c r="R79" s="82" t="s">
        <v>143</v>
      </c>
      <c r="S79" s="82" t="s">
        <v>127</v>
      </c>
      <c r="T79" s="80" t="str">
        <f t="shared" si="35"/>
        <v>40%</v>
      </c>
      <c r="U79" s="82" t="s">
        <v>144</v>
      </c>
      <c r="V79" s="82" t="s">
        <v>129</v>
      </c>
      <c r="W79" s="82" t="s">
        <v>130</v>
      </c>
      <c r="X79" s="87" t="s">
        <v>551</v>
      </c>
      <c r="Y79" s="86">
        <f t="shared" si="36"/>
        <v>2.3327999999999998E-2</v>
      </c>
      <c r="Z79" s="85" t="str">
        <f t="shared" si="29"/>
        <v>Muy Baja</v>
      </c>
      <c r="AA79" s="80">
        <f t="shared" si="5"/>
        <v>2.3327999999999998E-2</v>
      </c>
      <c r="AB79" s="85" t="str">
        <f t="shared" si="6"/>
        <v>Catastrófico</v>
      </c>
      <c r="AC79" s="80">
        <f t="shared" si="37"/>
        <v>1</v>
      </c>
      <c r="AD79" s="210"/>
      <c r="AE79" s="216"/>
      <c r="AF79" s="210"/>
      <c r="AG79" s="216"/>
      <c r="AH79" s="225"/>
      <c r="AI79" s="230"/>
      <c r="AJ79" s="218"/>
      <c r="AK79" s="227"/>
      <c r="AL79" s="192"/>
      <c r="AM79" s="192"/>
      <c r="AN79" s="192"/>
      <c r="AO79" s="192"/>
      <c r="AP79" s="192"/>
      <c r="AQ79" s="192"/>
      <c r="AR79" s="192"/>
      <c r="AS79" s="192"/>
      <c r="AT79" s="88"/>
      <c r="AU79" s="88"/>
      <c r="AV79" s="88"/>
      <c r="AW79" s="88"/>
      <c r="AX79" s="88"/>
      <c r="AY79" s="88"/>
      <c r="AZ79" s="88"/>
    </row>
    <row r="80" spans="1:52" ht="137.25" customHeight="1" x14ac:dyDescent="0.25">
      <c r="A80" s="301"/>
      <c r="B80" s="246"/>
      <c r="C80" s="300"/>
      <c r="D80" s="247"/>
      <c r="E80" s="247"/>
      <c r="F80" s="246"/>
      <c r="G80" s="246"/>
      <c r="H80" s="112"/>
      <c r="I80" s="252"/>
      <c r="J80" s="210"/>
      <c r="K80" s="211"/>
      <c r="L80" s="210"/>
      <c r="M80" s="211"/>
      <c r="N80" s="213"/>
      <c r="O80" s="81"/>
      <c r="P80" s="136" t="s">
        <v>552</v>
      </c>
      <c r="Q80" s="81" t="str">
        <f t="shared" si="27"/>
        <v>Impacto</v>
      </c>
      <c r="R80" s="82" t="s">
        <v>126</v>
      </c>
      <c r="S80" s="82" t="s">
        <v>127</v>
      </c>
      <c r="T80" s="80" t="str">
        <f t="shared" si="35"/>
        <v>25%</v>
      </c>
      <c r="U80" s="82" t="s">
        <v>128</v>
      </c>
      <c r="V80" s="82" t="s">
        <v>129</v>
      </c>
      <c r="W80" s="82" t="s">
        <v>130</v>
      </c>
      <c r="X80" s="87" t="s">
        <v>194</v>
      </c>
      <c r="Y80" s="86">
        <f t="shared" si="36"/>
        <v>2.3327999999999998E-2</v>
      </c>
      <c r="Z80" s="85" t="str">
        <f t="shared" si="29"/>
        <v>Muy Baja</v>
      </c>
      <c r="AA80" s="80">
        <f t="shared" si="5"/>
        <v>2.3327999999999998E-2</v>
      </c>
      <c r="AB80" s="85" t="str">
        <f t="shared" si="6"/>
        <v>Mayor</v>
      </c>
      <c r="AC80" s="80">
        <f t="shared" si="37"/>
        <v>0.75</v>
      </c>
      <c r="AD80" s="210"/>
      <c r="AE80" s="216"/>
      <c r="AF80" s="210"/>
      <c r="AG80" s="216"/>
      <c r="AH80" s="225"/>
      <c r="AI80" s="230"/>
      <c r="AJ80" s="219"/>
      <c r="AK80" s="228"/>
      <c r="AL80" s="193"/>
      <c r="AM80" s="193"/>
      <c r="AN80" s="193"/>
      <c r="AO80" s="193"/>
      <c r="AP80" s="193"/>
      <c r="AQ80" s="193"/>
      <c r="AR80" s="193"/>
      <c r="AS80" s="193"/>
      <c r="AT80" s="88"/>
      <c r="AU80" s="88"/>
      <c r="AV80" s="88"/>
      <c r="AW80" s="88"/>
      <c r="AX80" s="88"/>
      <c r="AY80" s="88"/>
      <c r="AZ80" s="88"/>
    </row>
    <row r="81" spans="1:61" ht="86.25" hidden="1" customHeight="1" x14ac:dyDescent="0.25">
      <c r="A81" s="258" t="s">
        <v>553</v>
      </c>
      <c r="B81" s="248" t="s">
        <v>554</v>
      </c>
      <c r="C81" s="247" t="s">
        <v>436</v>
      </c>
      <c r="D81" s="247" t="s">
        <v>167</v>
      </c>
      <c r="E81" s="247" t="s">
        <v>555</v>
      </c>
      <c r="F81" s="247" t="s">
        <v>556</v>
      </c>
      <c r="G81" s="246" t="s">
        <v>557</v>
      </c>
      <c r="I81" s="251" t="s">
        <v>203</v>
      </c>
      <c r="J81" s="209" t="s">
        <v>123</v>
      </c>
      <c r="K81" s="211">
        <f>IF(J81="","",IF(J81="Muy Baja",0.2,IF(J81="Baja",0.4,IF(J81="Media",0.6,IF(J81="Alta",0.8,IF(J81="Muy Alta",1,))))))</f>
        <v>0.6</v>
      </c>
      <c r="L81" s="209" t="s">
        <v>124</v>
      </c>
      <c r="M81" s="211">
        <f>IF(L81="","",IF(L81="Leve",0.2,IF(L81="Menor",0.4,IF(L81="Moderado",0.6,IF(L81="Mayor",0.8,IF(L81="Catastrófico",1,))))))</f>
        <v>0.6</v>
      </c>
      <c r="N81" s="213" t="str">
        <f>IF(OR(AND(J81="Muy Baja",L81="Leve"),AND(J81="Muy Baja",L81="Menor"),AND(J81="Baja",L81="Leve")),"Bajo",IF(OR(AND(J81="Muy baja",L81="Moderado"),AND(J81="Baja",L81="Menor"),AND(J81="Baja",L81="Moderado"),AND(J81="Media",L81="Leve"),AND(J81="Media",L81="Menor"),AND(J81="Media",L81="Moderado"),AND(J81="Alta",L81="Leve"),AND(J81="Alta",L81="Menor")),"Moderado",IF(OR(AND(J81="Muy Baja",L81="Mayor"),AND(J81="Baja",L81="Mayor"),AND(J81="Media",L81="Mayor"),AND(J81="Alta",L81="Moderado"),AND(J81="Alta",L81="Mayor"),AND(J81="Muy Alta",L81="Leve"),AND(J81="Muy Alta",L81="Menor"),AND(J81="Muy Alta",L81="Moderado"),AND(J81="Muy Alta",L81="Mayor")),"Alto",IF(OR(AND(J81="Muy Baja",L81="Catastrófico"),AND(J81="Baja",L81="Catastrófico"),AND(J81="Media",L81="Catastrófico"),AND(J81="Alta",L81="Catastrófico"),AND(J81="Muy Alta",L81="Catastrófico")),"Extremo",""))))</f>
        <v>Moderado</v>
      </c>
      <c r="P81" s="123" t="s">
        <v>558</v>
      </c>
      <c r="Q81" s="81" t="str">
        <f t="shared" ref="Q81:Q83" si="38">IF(OR(R81="Preventivo",R81="Detectivo"),"Probabilidad",IF(R81="Correctivo","Impacto",""))</f>
        <v>Impacto</v>
      </c>
      <c r="R81" s="82" t="s">
        <v>126</v>
      </c>
      <c r="S81" s="82" t="s">
        <v>127</v>
      </c>
      <c r="T81" s="80" t="str">
        <f>IF(AND(R81="Preventivo",S81="Automático"),"50%",IF(AND(R81="Preventivo",S81="Manual"),"40%",IF(AND(R81="Detectivo",S81="Automático"),"40%",IF(AND(R81="Detectivo",S81="Manual"),"30%",IF(AND(R81="Correctivo",S81="Automático"),"35%",IF(AND(R81="Correctivo",S81="Manual"),"25%",""))))))</f>
        <v>25%</v>
      </c>
      <c r="U81" s="82" t="s">
        <v>144</v>
      </c>
      <c r="V81" s="82" t="s">
        <v>151</v>
      </c>
      <c r="W81" s="82" t="s">
        <v>130</v>
      </c>
      <c r="X81" s="87" t="s">
        <v>559</v>
      </c>
      <c r="Y81" s="86">
        <f>IFERROR(IF(Q81="Probabilidad",(K81-(+K81*T81)),IF(Q81="Impacto",K81,"")),"")</f>
        <v>0.6</v>
      </c>
      <c r="Z81" s="85" t="str">
        <f t="shared" ref="Z81:Z102" si="39">IFERROR(IF(Y81="","",IF(Y81&lt;=0.2,"Muy Baja",IF(Y81&lt;=0.4,"Baja",IF(Y81&lt;=0.6,"Media",IF(Y81&lt;=0.8,"Alta","Muy Alta"))))),"")</f>
        <v>Media</v>
      </c>
      <c r="AA81" s="80">
        <f t="shared" si="5"/>
        <v>0.6</v>
      </c>
      <c r="AB81" s="85" t="str">
        <f t="shared" si="6"/>
        <v>Moderado</v>
      </c>
      <c r="AC81" s="80">
        <f>IFERROR(IF(Q81="Impacto",(M81-(+M81*T81)),IF(Q81="Probabilidad",M81,"")),"")</f>
        <v>0.44999999999999996</v>
      </c>
      <c r="AD81" s="209" t="str">
        <f>IFERROR(IF(AE81=0,"",IF(AND(AE81&gt;0,AE81&lt;=0.2),"Muy Baja",IF(AE81&lt;=0.4,"Baja",IF(AE81&lt;=0.6,"Media",IF(AE81&lt;=0.8,"Alta","Muy Alta"))))),"")</f>
        <v>Baja</v>
      </c>
      <c r="AE81" s="215">
        <f>MIN(Y81:Y83)</f>
        <v>0.216</v>
      </c>
      <c r="AF81" s="209" t="str">
        <f>IFERROR(IF(AG81=0,"",IF(AND(AG81&gt;0,AG81&lt;=0.2),"Leve",IF(AG81&lt;=0.4,"Menor",IF(AG81&lt;=0.6,"Moderado",IF(AG81&lt;=0.8,"Mayor","Catastrófico"))))),"")</f>
        <v>Moderado</v>
      </c>
      <c r="AG81" s="215">
        <f>MIN(AC81:AC83)</f>
        <v>0.44999999999999996</v>
      </c>
      <c r="AH81" s="214" t="str">
        <f>IFERROR(IF(OR(AND(AD81="Muy Baja",AF81="Leve"),AND(AD81="Muy Baja",AF81="Menor"),AND(AD81="Baja",AF81="Leve")),"Bajo",IF(OR(AND(AD81="Muy Baja",AF81="Moderado"),AND(AD81="Baja",AF81="Menor"),AND(AD81="Baja",AF81="Moderado"),AND(AD81="Media",AF81="Leve"),AND(AD81="Media",AF81="Menor"),AND(AD81="Media",AF81="Moderado"),AND(AD81="Alta",AF81="Leve"),AND(AD81="Alta",AF81="Menor")),"Moderado",IF(OR(AND(AD81="Muy Baja",AF81="Mayor"),AND(AD81="Baja",AF81="Mayor"),AND(AD81="Media",AF81="Mayor"),AND(AD81="Alta",AF81="Moderado"),AND(AD81="Alta",AF81="Mayor"),AND(AD81="Muy Alta",AF81="Leve"),AND(AD81="Muy Alta",AF81="Menor"),AND(AD81="Muy Alta",AF81="Moderado"),AND(AD81="Muy Alta",AF81="Mayor")),"Alto",IF(OR(AND(AD81="Muy Baja",AF81="Catastrófico"),AND(AD81="Baja",AF81="Catastrófico"),AND(AD81="Media",AF81="Catastrófico"),AND(AD81="Alta",AF81="Catastrófico"),AND(AD81="Muy Alta",AF81="Catastrófico")),"Extremo","")))),"")</f>
        <v>Moderado</v>
      </c>
      <c r="AI81" s="229"/>
      <c r="AJ81" s="122"/>
      <c r="AK81" s="226" t="s">
        <v>560</v>
      </c>
      <c r="AL81" s="191"/>
      <c r="AM81" s="191"/>
      <c r="AN81" s="191"/>
      <c r="AO81" s="191"/>
      <c r="AP81" s="191"/>
      <c r="AQ81" s="191"/>
      <c r="AR81" s="191"/>
      <c r="AS81" s="191"/>
      <c r="AT81" s="88"/>
      <c r="AU81" s="88"/>
      <c r="AV81" s="88"/>
      <c r="AW81" s="88"/>
      <c r="AX81" s="88"/>
      <c r="AY81" s="88"/>
      <c r="AZ81" s="88"/>
    </row>
    <row r="82" spans="1:61" ht="110.25" hidden="1" customHeight="1" x14ac:dyDescent="0.25">
      <c r="A82" s="258"/>
      <c r="B82" s="249"/>
      <c r="C82" s="247"/>
      <c r="D82" s="247"/>
      <c r="E82" s="247"/>
      <c r="F82" s="247"/>
      <c r="G82" s="246"/>
      <c r="H82" s="112" t="s">
        <v>561</v>
      </c>
      <c r="I82" s="252"/>
      <c r="J82" s="210"/>
      <c r="K82" s="211"/>
      <c r="L82" s="210"/>
      <c r="M82" s="211"/>
      <c r="N82" s="213"/>
      <c r="O82" s="81">
        <v>1</v>
      </c>
      <c r="P82" s="123" t="s">
        <v>562</v>
      </c>
      <c r="Q82" s="81" t="str">
        <f t="shared" si="38"/>
        <v>Probabilidad</v>
      </c>
      <c r="R82" s="82" t="s">
        <v>143</v>
      </c>
      <c r="S82" s="82" t="s">
        <v>127</v>
      </c>
      <c r="T82" s="80" t="str">
        <f>IF(AND(R82="Preventivo",S82="Automático"),"50%",IF(AND(R82="Preventivo",S82="Manual"),"40%",IF(AND(R82="Detectivo",S82="Automático"),"40%",IF(AND(R82="Detectivo",S82="Manual"),"30%",IF(AND(R82="Correctivo",S82="Automático"),"35%",IF(AND(R82="Correctivo",S82="Manual"),"25%",""))))))</f>
        <v>40%</v>
      </c>
      <c r="U82" s="82" t="s">
        <v>144</v>
      </c>
      <c r="V82" s="82" t="s">
        <v>151</v>
      </c>
      <c r="W82" s="82" t="s">
        <v>130</v>
      </c>
      <c r="X82" s="87" t="s">
        <v>563</v>
      </c>
      <c r="Y82" s="86">
        <f>IFERROR(IF(AND(Q81="Probabilidad",Q82="Probabilidad"),(AA81-(+AA81*T82)),IF(Q82="Probabilidad",(K81-(+K81*T82)),IF(Q82="Impacto",AA81,""))),"")</f>
        <v>0.36</v>
      </c>
      <c r="Z82" s="85" t="str">
        <f t="shared" si="39"/>
        <v>Baja</v>
      </c>
      <c r="AA82" s="80">
        <f t="shared" si="5"/>
        <v>0.36</v>
      </c>
      <c r="AB82" s="85" t="str">
        <f t="shared" si="6"/>
        <v>Moderado</v>
      </c>
      <c r="AC82" s="80">
        <f>IFERROR(IF(AND(Q81="Impacto",Q82="Impacto"),(AC81-(+AC81*T82)),IF(Q82="Impacto",($M$15-(+$M$15*T82)),IF(Q82="Probabilidad",AC81,""))),"")</f>
        <v>0.44999999999999996</v>
      </c>
      <c r="AD82" s="210"/>
      <c r="AE82" s="216"/>
      <c r="AF82" s="210"/>
      <c r="AG82" s="216"/>
      <c r="AH82" s="225"/>
      <c r="AI82" s="230"/>
      <c r="AJ82" s="137"/>
      <c r="AK82" s="227"/>
      <c r="AL82" s="192"/>
      <c r="AM82" s="192"/>
      <c r="AN82" s="192"/>
      <c r="AO82" s="192"/>
      <c r="AP82" s="192"/>
      <c r="AQ82" s="192"/>
      <c r="AR82" s="192"/>
      <c r="AS82" s="192"/>
      <c r="AT82" s="88"/>
      <c r="AU82" s="88"/>
      <c r="AV82" s="88"/>
      <c r="AW82" s="88"/>
      <c r="AX82" s="88"/>
      <c r="AY82" s="88"/>
      <c r="AZ82" s="88"/>
    </row>
    <row r="83" spans="1:61" ht="158.4" hidden="1" customHeight="1" x14ac:dyDescent="0.25">
      <c r="A83" s="258"/>
      <c r="B83" s="250"/>
      <c r="C83" s="247"/>
      <c r="D83" s="247"/>
      <c r="E83" s="247"/>
      <c r="F83" s="247"/>
      <c r="G83" s="246"/>
      <c r="H83" s="112" t="s">
        <v>564</v>
      </c>
      <c r="I83" s="252"/>
      <c r="J83" s="210"/>
      <c r="K83" s="211"/>
      <c r="L83" s="210"/>
      <c r="M83" s="211"/>
      <c r="N83" s="213"/>
      <c r="O83" s="81">
        <v>2</v>
      </c>
      <c r="P83" s="123" t="s">
        <v>565</v>
      </c>
      <c r="Q83" s="81" t="str">
        <f t="shared" si="38"/>
        <v>Probabilidad</v>
      </c>
      <c r="R83" s="82" t="s">
        <v>143</v>
      </c>
      <c r="S83" s="82" t="s">
        <v>127</v>
      </c>
      <c r="T83" s="80" t="str">
        <f t="shared" ref="T83" si="40">IF(AND(R83="Preventivo",S83="Automático"),"50%",IF(AND(R83="Preventivo",S83="Manual"),"40%",IF(AND(R83="Detectivo",S83="Automático"),"40%",IF(AND(R83="Detectivo",S83="Manual"),"30%",IF(AND(R83="Correctivo",S83="Automático"),"35%",IF(AND(R83="Correctivo",S83="Manual"),"25%",""))))))</f>
        <v>40%</v>
      </c>
      <c r="U83" s="82" t="s">
        <v>144</v>
      </c>
      <c r="V83" s="82" t="s">
        <v>151</v>
      </c>
      <c r="W83" s="82" t="s">
        <v>130</v>
      </c>
      <c r="X83" s="81" t="s">
        <v>566</v>
      </c>
      <c r="Y83" s="86">
        <f>IFERROR(IF(AND(Q82="Probabilidad",Q83="Probabilidad"),(AA82-(+AA82*T83)),IF(AND(Q82="Impacto",Q83="Probabilidad"),(AA81-(+AA81*T83)),IF(Q83="Impacto",AA82,""))),"")</f>
        <v>0.216</v>
      </c>
      <c r="Z83" s="85" t="str">
        <f t="shared" si="39"/>
        <v>Baja</v>
      </c>
      <c r="AA83" s="80">
        <f t="shared" si="5"/>
        <v>0.216</v>
      </c>
      <c r="AB83" s="85" t="str">
        <f t="shared" si="6"/>
        <v>Moderado</v>
      </c>
      <c r="AC83" s="80">
        <f>IFERROR(IF(AND(Q82="Impacto",Q83="Impacto"),(AC82-(+AC82*T83)),IF(AND(Q82="Probabilidad",Q83="Impacto"),(AC81-(+AC81*T83)),IF(Q83="Probabilidad",AC82,""))),"")</f>
        <v>0.44999999999999996</v>
      </c>
      <c r="AD83" s="210"/>
      <c r="AE83" s="216"/>
      <c r="AF83" s="210"/>
      <c r="AG83" s="216"/>
      <c r="AH83" s="225"/>
      <c r="AI83" s="230"/>
      <c r="AJ83" s="124"/>
      <c r="AK83" s="228"/>
      <c r="AL83" s="193"/>
      <c r="AM83" s="193"/>
      <c r="AN83" s="193"/>
      <c r="AO83" s="193"/>
      <c r="AP83" s="193"/>
      <c r="AQ83" s="193"/>
      <c r="AR83" s="193"/>
      <c r="AS83" s="193"/>
    </row>
    <row r="84" spans="1:61" ht="384.75" customHeight="1" x14ac:dyDescent="0.25">
      <c r="A84" s="258" t="s">
        <v>567</v>
      </c>
      <c r="B84" s="299" t="s">
        <v>568</v>
      </c>
      <c r="C84" s="298" t="s">
        <v>569</v>
      </c>
      <c r="D84" s="235" t="s">
        <v>570</v>
      </c>
      <c r="E84" s="235" t="s">
        <v>571</v>
      </c>
      <c r="F84" s="256" t="s">
        <v>572</v>
      </c>
      <c r="G84" s="235" t="s">
        <v>573</v>
      </c>
      <c r="H84" s="138" t="s">
        <v>574</v>
      </c>
      <c r="I84" s="247" t="s">
        <v>203</v>
      </c>
      <c r="J84" s="255" t="s">
        <v>123</v>
      </c>
      <c r="K84" s="211">
        <f>IF(J84="","",IF(J84="Muy Baja",0.2,IF(J84="Baja",0.4,IF(J84="Media",0.6,IF(J84="Alta",0.8,IF(J84="Muy Alta",1,))))))</f>
        <v>0.6</v>
      </c>
      <c r="L84" s="255" t="s">
        <v>174</v>
      </c>
      <c r="M84" s="211">
        <f>IF(L84="","",IF(L84="Leve",0.2,IF(L84="Menor",0.4,IF(L84="Moderado",0.6,IF(L84="Mayor",0.8,IF(L84="Catastrófico",1,))))))</f>
        <v>1</v>
      </c>
      <c r="N84" s="213" t="str">
        <f>IF(OR(AND(J84="Muy Baja",L84="Leve"),AND(J84="Muy Baja",L84="Menor"),AND(J84="Baja",L84="Leve")),"Bajo",IF(OR(AND(J84="Muy Baja",L84="Moderado"),AND(J84="Baja",L84="Menor"),AND(J84="Baja",L84="Moderado"),AND(J84="Media",L84="Leve"),AND(J84="Media",L84="Menor"),AND(J84="Media",L84="Moderado"),AND(J84="Alta",L84="Leve"),AND(J84="Alta",L84="Menor")),"Moderado",IF(OR(AND(J84="Muy Baja",L84="Mayor"),AND(J84="Baja",L84="Mayor"),AND(J84="Media",L84="Mayor"),AND(J84="Alta",L84="Moderado"),AND(J84="Alta",L84="Mayor"),AND(J84="Muy Alta",L84="Leve"),AND(J84="Muy Alta",L84="Menor"),AND(J84="Muy Alta",L84="Moderado"),AND(J84="Muy Alta",L84="Mayor")),"Alto",IF(OR(AND(J84="Muy Baja",L84="Catastrófico"),AND(J84="Baja",L84="Catastrófico"),AND(J84="Media",L84="Catastrófico"),AND(J84="Alta",L84="Catastrófico"),AND(J84="Muy Alta",L84="Catastrófico")),"Extremo",""))))</f>
        <v>Extremo</v>
      </c>
      <c r="O84" s="81">
        <v>1</v>
      </c>
      <c r="P84" s="139" t="s">
        <v>575</v>
      </c>
      <c r="Q84" s="81" t="str">
        <f>IF(OR(R84="Preventivo",R84="Detectivo"),"Probabilidad",IF(R84="Correctivo","Impacto",""))</f>
        <v>Probabilidad</v>
      </c>
      <c r="R84" s="82" t="s">
        <v>158</v>
      </c>
      <c r="S84" s="82" t="s">
        <v>127</v>
      </c>
      <c r="T84" s="80" t="str">
        <f>IF(AND(R84="Preventivo",S84="Automático"),"50%",IF(AND(R84="Preventivo",S84="Manual"),"40%",IF(AND(R84="Detectivo",S84="Automático"),"40%",IF(AND(R84="Detectivo",S84="Manual"),"30%",IF(AND(R84="Correctivo",S84="Automático"),"35%",IF(AND(R84="Correctivo",S84="Manual"),"25%",""))))))</f>
        <v>30%</v>
      </c>
      <c r="U84" s="82" t="s">
        <v>128</v>
      </c>
      <c r="V84" s="82" t="s">
        <v>129</v>
      </c>
      <c r="W84" s="82" t="s">
        <v>130</v>
      </c>
      <c r="X84" s="113" t="s">
        <v>576</v>
      </c>
      <c r="Y84" s="86">
        <f>IFERROR(IF(Q84="Probabilidad",(K84-(+K84*T84)),IF(Q84="Impacto",K84,"")),"")</f>
        <v>0.42</v>
      </c>
      <c r="Z84" s="85" t="str">
        <f t="shared" si="39"/>
        <v>Media</v>
      </c>
      <c r="AA84" s="80">
        <f>+Y84</f>
        <v>0.42</v>
      </c>
      <c r="AB84" s="85" t="str">
        <f>IFERROR(IF(AC84="","",IF(AC84&lt;=0.2,"Leve",IF(AC84&lt;=0.4,"Menor",IF(AC84&lt;=0.6,"Moderado",IF(AC84&lt;=0.8,"Mayor","Catastrófico"))))),"")</f>
        <v>Catastrófico</v>
      </c>
      <c r="AC84" s="80">
        <f>IFERROR(IF(Q84="Impacto",(M84-(+M84*T84)),IF(Q84="Probabilidad",M84,"")),"")</f>
        <v>1</v>
      </c>
      <c r="AD84" s="255" t="str">
        <f>IFERROR(IF(AE84=0,"",IF(AND(AE84&gt;0,AE84&lt;=0.2),"Muy Baja",IF(AE84&lt;=0.4,"Baja",IF(AE84&lt;=0.6,"Media",IF(AE84&lt;=0.8,"Alta","Muy Alta"))))),"")</f>
        <v>Muy Baja</v>
      </c>
      <c r="AE84" s="322">
        <f>MIN(Y84:Y90)</f>
        <v>3.8102400000000002E-2</v>
      </c>
      <c r="AF84" s="255" t="str">
        <f>IFERROR(IF(AG84=0,"",IF(AND(AG84&gt;0,AG84&lt;=0.2),"Leve",IF(AG84&lt;=0.4,"Menor",IF(AG84&lt;=0.6,"Moderado",IF(AG84&lt;=0.8,"Mayor","Catastrófico"))))),"")</f>
        <v>Mayor</v>
      </c>
      <c r="AG84" s="322">
        <f>MIN(AC84:AC90)</f>
        <v>0.75</v>
      </c>
      <c r="AH84" s="213" t="str">
        <f>IFERROR(IF(OR(AND(AD84="Muy Baja",AF84="Leve"),AND(AD84="Muy Baja",AF84="Menor"),AND(AD84="Baja",AF84="Leve")),"Bajo",IF(OR(AND(AD84="Muy Baja",AF84="Moderado"),AND(AD84="Baja",AF84="Menor"),AND(AD84="Baja",AF84="Moderado"),AND(AD84="Media",AF84="Leve"),AND(AD84="Media",AF84="Menor"),AND(AD84="Media",AF84="Moderado"),AND(AD84="Alta",AF84="Leve"),AND(AD84="Alta",AF84="Menor")),"Moderado",IF(OR(AND(AD84="Muy Baja",AF84="Mayor"),AND(AD84="Baja",AF84="Mayor"),AND(AD84="Media",AF84="Mayor"),AND(AD84="Alta",AF84="Moderado"),AND(AD84="Alta",AF84="Mayor"),AND(AD84="Muy Alta",AF84="Leve"),AND(AD84="Muy Alta",AF84="Menor"),AND(AD84="Muy Alta",AF84="Moderado"),AND(AD84="Muy Alta",AF84="Mayor")),"Alto",IF(OR(AND(AD84="Muy Baja",AF84="Catastrófico"),AND(AD84="Baja",AF84="Catastrófico"),AND(AD84="Media",AF84="Catastrófico"),AND(AD84="Alta",AF84="Catastrófico"),AND(AD84="Muy Alta",AF84="Catastrófico")),"Extremo","")))),"")</f>
        <v>Alto</v>
      </c>
      <c r="AI84" s="258" t="s">
        <v>132</v>
      </c>
      <c r="AJ84" s="124"/>
      <c r="AK84" s="223" t="s">
        <v>577</v>
      </c>
      <c r="AL84" s="186" t="s">
        <v>578</v>
      </c>
      <c r="AM84" s="186" t="s">
        <v>579</v>
      </c>
      <c r="AN84" s="186" t="s">
        <v>580</v>
      </c>
      <c r="AO84" s="186" t="s">
        <v>581</v>
      </c>
      <c r="AP84" s="186" t="s">
        <v>582</v>
      </c>
      <c r="AQ84" s="338" t="s">
        <v>583</v>
      </c>
      <c r="AR84" s="186" t="s">
        <v>584</v>
      </c>
      <c r="AS84" s="338" t="s">
        <v>585</v>
      </c>
    </row>
    <row r="85" spans="1:61" ht="148.65" customHeight="1" x14ac:dyDescent="0.25">
      <c r="A85" s="258"/>
      <c r="B85" s="254"/>
      <c r="C85" s="298"/>
      <c r="D85" s="236"/>
      <c r="E85" s="236"/>
      <c r="F85" s="257"/>
      <c r="G85" s="236"/>
      <c r="H85" s="140" t="s">
        <v>586</v>
      </c>
      <c r="I85" s="247"/>
      <c r="J85" s="255"/>
      <c r="K85" s="211"/>
      <c r="L85" s="255"/>
      <c r="M85" s="211"/>
      <c r="N85" s="213"/>
      <c r="O85" s="81">
        <v>2</v>
      </c>
      <c r="P85" s="139" t="s">
        <v>587</v>
      </c>
      <c r="Q85" s="81" t="str">
        <f t="shared" ref="Q85" si="41">IF(OR(R85="Preventivo",R85="Detectivo"),"Probabilidad",IF(R85="Correctivo","Impacto",""))</f>
        <v>Probabilidad</v>
      </c>
      <c r="R85" s="82" t="s">
        <v>143</v>
      </c>
      <c r="S85" s="82" t="s">
        <v>127</v>
      </c>
      <c r="T85" s="80" t="str">
        <f t="shared" ref="T85:T90" si="42">IF(AND(R85="Preventivo",S85="Automático"),"50%",IF(AND(R85="Preventivo",S85="Manual"),"40%",IF(AND(R85="Detectivo",S85="Automático"),"40%",IF(AND(R85="Detectivo",S85="Manual"),"30%",IF(AND(R85="Correctivo",S85="Automático"),"35%",IF(AND(R85="Correctivo",S85="Manual"),"25%",""))))))</f>
        <v>40%</v>
      </c>
      <c r="U85" s="82" t="s">
        <v>128</v>
      </c>
      <c r="V85" s="82" t="s">
        <v>129</v>
      </c>
      <c r="W85" s="82" t="s">
        <v>130</v>
      </c>
      <c r="X85" s="108" t="s">
        <v>588</v>
      </c>
      <c r="Y85" s="86">
        <f>IFERROR(IF(AND(Q84="Probabilidad",Q85="Probabilidad"),(AA84-(+AA84*T85)),IF(Q85="Probabilidad",(K84-(+K84*T85)),IF(Q85="Impacto",AA84,""))),"")</f>
        <v>0.252</v>
      </c>
      <c r="Z85" s="85" t="str">
        <f t="shared" si="39"/>
        <v>Baja</v>
      </c>
      <c r="AA85" s="80">
        <f t="shared" ref="AA85:AA90" si="43">+Y85</f>
        <v>0.252</v>
      </c>
      <c r="AB85" s="85" t="str">
        <f t="shared" ref="AB85:AB90" si="44">IFERROR(IF(AC85="","",IF(AC85&lt;=0.2,"Leve",IF(AC85&lt;=0.4,"Menor",IF(AC85&lt;=0.6,"Moderado",IF(AC85&lt;=0.8,"Mayor","Catastrófico"))))),"")</f>
        <v>Catastrófico</v>
      </c>
      <c r="AC85" s="80">
        <f>IFERROR(IF(AND(Q84="Impacto",Q85="Impacto"),(AC84-(+AC84*T85)),IF(Q85="Impacto",($M$15-(+$M$15*T85)),IF(Q85="Probabilidad",AC84,""))),"")</f>
        <v>1</v>
      </c>
      <c r="AD85" s="255"/>
      <c r="AE85" s="322"/>
      <c r="AF85" s="255"/>
      <c r="AG85" s="322"/>
      <c r="AH85" s="213"/>
      <c r="AI85" s="258"/>
      <c r="AJ85" s="124"/>
      <c r="AK85" s="223"/>
      <c r="AL85" s="186"/>
      <c r="AM85" s="186"/>
      <c r="AN85" s="186"/>
      <c r="AO85" s="186"/>
      <c r="AP85" s="186"/>
      <c r="AQ85" s="186"/>
      <c r="AR85" s="186"/>
      <c r="AS85" s="186"/>
    </row>
    <row r="86" spans="1:61" ht="103.65" customHeight="1" x14ac:dyDescent="0.25">
      <c r="A86" s="258"/>
      <c r="B86" s="254"/>
      <c r="C86" s="298"/>
      <c r="D86" s="236"/>
      <c r="E86" s="236"/>
      <c r="F86" s="257"/>
      <c r="G86" s="236"/>
      <c r="H86" s="140" t="s">
        <v>589</v>
      </c>
      <c r="I86" s="247"/>
      <c r="J86" s="255"/>
      <c r="K86" s="211"/>
      <c r="L86" s="255"/>
      <c r="M86" s="211"/>
      <c r="N86" s="213"/>
      <c r="O86" s="81">
        <v>3</v>
      </c>
      <c r="P86" s="139" t="s">
        <v>590</v>
      </c>
      <c r="Q86" s="81" t="str">
        <f>IF(OR(R86="Preventivo",R86="Detectivo"),"Probabilidad",IF(R86="Correctivo","Impacto",""))</f>
        <v>Probabilidad</v>
      </c>
      <c r="R86" s="82" t="s">
        <v>143</v>
      </c>
      <c r="S86" s="82" t="s">
        <v>127</v>
      </c>
      <c r="T86" s="80" t="str">
        <f t="shared" si="42"/>
        <v>40%</v>
      </c>
      <c r="U86" s="82" t="s">
        <v>128</v>
      </c>
      <c r="V86" s="82" t="s">
        <v>129</v>
      </c>
      <c r="W86" s="82" t="s">
        <v>540</v>
      </c>
      <c r="X86" s="119" t="s">
        <v>318</v>
      </c>
      <c r="Y86" s="86">
        <f>IFERROR(IF(AND(Q85="Probabilidad",Q86="Probabilidad"),(AA85-(+AA85*T86)),IF(AND(Q85="Impacto",Q86="Probabilidad"),(AA84-(+AA84*T86)),IF(Q86="Impacto",AA85,""))),"")</f>
        <v>0.1512</v>
      </c>
      <c r="Z86" s="85" t="str">
        <f t="shared" si="39"/>
        <v>Muy Baja</v>
      </c>
      <c r="AA86" s="80">
        <f t="shared" si="43"/>
        <v>0.1512</v>
      </c>
      <c r="AB86" s="85" t="str">
        <f t="shared" si="44"/>
        <v>Catastrófico</v>
      </c>
      <c r="AC86" s="80">
        <f>IFERROR(IF(AND(Q85="Impacto",Q86="Impacto"),(AC85-(+AC85*T86)),IF(AND(Q85="Probabilidad",Q86="Impacto"),(AC84-(+AC84*T86)),IF(Q86="Probabilidad",AC85,""))),"")</f>
        <v>1</v>
      </c>
      <c r="AD86" s="255"/>
      <c r="AE86" s="322"/>
      <c r="AF86" s="255"/>
      <c r="AG86" s="322"/>
      <c r="AH86" s="213"/>
      <c r="AI86" s="258"/>
      <c r="AJ86" s="124"/>
      <c r="AK86" s="223"/>
      <c r="AL86" s="186"/>
      <c r="AM86" s="186"/>
      <c r="AN86" s="186"/>
      <c r="AO86" s="186"/>
      <c r="AP86" s="186"/>
      <c r="AQ86" s="186"/>
      <c r="AR86" s="186"/>
      <c r="AS86" s="186"/>
    </row>
    <row r="87" spans="1:61" ht="224.25" customHeight="1" x14ac:dyDescent="0.25">
      <c r="A87" s="258"/>
      <c r="B87" s="254"/>
      <c r="C87" s="298"/>
      <c r="D87" s="236"/>
      <c r="E87" s="236"/>
      <c r="F87" s="257"/>
      <c r="G87" s="236"/>
      <c r="H87" s="138" t="s">
        <v>591</v>
      </c>
      <c r="I87" s="247"/>
      <c r="J87" s="255"/>
      <c r="K87" s="211"/>
      <c r="L87" s="255"/>
      <c r="M87" s="211"/>
      <c r="N87" s="213"/>
      <c r="O87" s="81">
        <v>4</v>
      </c>
      <c r="P87" s="139" t="s">
        <v>592</v>
      </c>
      <c r="Q87" s="81" t="str">
        <f t="shared" ref="Q87:Q89" si="45">IF(OR(R87="Preventivo",R87="Detectivo"),"Probabilidad",IF(R87="Correctivo","Impacto",""))</f>
        <v>Probabilidad</v>
      </c>
      <c r="R87" s="82" t="s">
        <v>158</v>
      </c>
      <c r="S87" s="82" t="s">
        <v>127</v>
      </c>
      <c r="T87" s="80" t="str">
        <f t="shared" si="42"/>
        <v>30%</v>
      </c>
      <c r="U87" s="82" t="s">
        <v>128</v>
      </c>
      <c r="V87" s="82" t="s">
        <v>129</v>
      </c>
      <c r="W87" s="82" t="s">
        <v>130</v>
      </c>
      <c r="X87" s="108" t="s">
        <v>593</v>
      </c>
      <c r="Y87" s="86">
        <f>IFERROR(IF(AND(Q86="Probabilidad",Q87="Probabilidad"),(AA86-(+AA86*T87)),IF(AND(Q86="Impacto",Q87="Probabilidad"),(AA85-(+AA85*T87)),IF(Q87="Impacto",AA86,""))),"")</f>
        <v>0.10584</v>
      </c>
      <c r="Z87" s="85" t="str">
        <f t="shared" si="39"/>
        <v>Muy Baja</v>
      </c>
      <c r="AA87" s="80">
        <f t="shared" si="43"/>
        <v>0.10584</v>
      </c>
      <c r="AB87" s="85" t="str">
        <f t="shared" si="44"/>
        <v>Catastrófico</v>
      </c>
      <c r="AC87" s="80">
        <f>IFERROR(IF(AND(Q86="Impacto",Q87="Impacto"),(AC86-(+AC86*T87)),IF(AND(Q86="Probabilidad",Q87="Impacto"),(AC85-(+AC85*T87)),IF(Q87="Probabilidad",AC86,""))),"")</f>
        <v>1</v>
      </c>
      <c r="AD87" s="255"/>
      <c r="AE87" s="322"/>
      <c r="AF87" s="255"/>
      <c r="AG87" s="322"/>
      <c r="AH87" s="213"/>
      <c r="AI87" s="258"/>
      <c r="AJ87" s="124"/>
      <c r="AK87" s="223"/>
      <c r="AL87" s="186"/>
      <c r="AM87" s="186"/>
      <c r="AN87" s="186"/>
      <c r="AO87" s="186"/>
      <c r="AP87" s="186"/>
      <c r="AQ87" s="186"/>
      <c r="AR87" s="186"/>
      <c r="AS87" s="186"/>
    </row>
    <row r="88" spans="1:61" ht="153.75" customHeight="1" x14ac:dyDescent="0.25">
      <c r="A88" s="258"/>
      <c r="B88" s="254"/>
      <c r="C88" s="298"/>
      <c r="D88" s="236"/>
      <c r="E88" s="236"/>
      <c r="F88" s="257"/>
      <c r="G88" s="236"/>
      <c r="H88" s="141" t="s">
        <v>594</v>
      </c>
      <c r="I88" s="247"/>
      <c r="J88" s="255"/>
      <c r="K88" s="211"/>
      <c r="L88" s="255"/>
      <c r="M88" s="211"/>
      <c r="N88" s="213"/>
      <c r="O88" s="81">
        <v>5</v>
      </c>
      <c r="P88" s="139" t="s">
        <v>595</v>
      </c>
      <c r="Q88" s="81" t="str">
        <f t="shared" si="45"/>
        <v>Probabilidad</v>
      </c>
      <c r="R88" s="82" t="s">
        <v>143</v>
      </c>
      <c r="S88" s="82" t="s">
        <v>127</v>
      </c>
      <c r="T88" s="80" t="str">
        <f t="shared" si="42"/>
        <v>40%</v>
      </c>
      <c r="U88" s="82" t="s">
        <v>128</v>
      </c>
      <c r="V88" s="82" t="s">
        <v>129</v>
      </c>
      <c r="W88" s="82" t="s">
        <v>130</v>
      </c>
      <c r="X88" s="108" t="s">
        <v>596</v>
      </c>
      <c r="Y88" s="86">
        <f t="shared" ref="Y88:Y90" si="46">IFERROR(IF(AND(Q87="Probabilidad",Q88="Probabilidad"),(AA87-(+AA87*T88)),IF(AND(Q87="Impacto",Q88="Probabilidad"),(AA86-(+AA86*T88)),IF(Q88="Impacto",AA87,""))),"")</f>
        <v>6.3504000000000005E-2</v>
      </c>
      <c r="Z88" s="85" t="str">
        <f t="shared" si="39"/>
        <v>Muy Baja</v>
      </c>
      <c r="AA88" s="80">
        <f t="shared" si="43"/>
        <v>6.3504000000000005E-2</v>
      </c>
      <c r="AB88" s="85" t="str">
        <f t="shared" si="44"/>
        <v>Catastrófico</v>
      </c>
      <c r="AC88" s="80">
        <f t="shared" ref="AC88:AC90" si="47">IFERROR(IF(AND(Q87="Impacto",Q88="Impacto"),(AC87-(+AC87*T88)),IF(AND(Q87="Probabilidad",Q88="Impacto"),(AC86-(+AC86*T88)),IF(Q88="Probabilidad",AC87,""))),"")</f>
        <v>1</v>
      </c>
      <c r="AD88" s="255"/>
      <c r="AE88" s="322"/>
      <c r="AF88" s="255"/>
      <c r="AG88" s="322"/>
      <c r="AH88" s="213"/>
      <c r="AI88" s="258"/>
      <c r="AJ88" s="124"/>
      <c r="AK88" s="223"/>
      <c r="AL88" s="186"/>
      <c r="AM88" s="186"/>
      <c r="AN88" s="186"/>
      <c r="AO88" s="186"/>
      <c r="AP88" s="186"/>
      <c r="AQ88" s="186"/>
      <c r="AR88" s="186"/>
      <c r="AS88" s="186"/>
    </row>
    <row r="89" spans="1:61" ht="87.75" customHeight="1" x14ac:dyDescent="0.25">
      <c r="A89" s="258"/>
      <c r="B89" s="254"/>
      <c r="C89" s="298"/>
      <c r="D89" s="236"/>
      <c r="E89" s="236"/>
      <c r="F89" s="257"/>
      <c r="G89" s="236"/>
      <c r="H89" s="138" t="s">
        <v>597</v>
      </c>
      <c r="I89" s="247"/>
      <c r="J89" s="255"/>
      <c r="K89" s="211"/>
      <c r="L89" s="255"/>
      <c r="M89" s="211"/>
      <c r="N89" s="213"/>
      <c r="O89" s="81">
        <v>6</v>
      </c>
      <c r="P89" s="139" t="s">
        <v>598</v>
      </c>
      <c r="Q89" s="81" t="str">
        <f t="shared" si="45"/>
        <v>Probabilidad</v>
      </c>
      <c r="R89" s="82" t="s">
        <v>143</v>
      </c>
      <c r="S89" s="82" t="s">
        <v>127</v>
      </c>
      <c r="T89" s="80" t="str">
        <f t="shared" si="42"/>
        <v>40%</v>
      </c>
      <c r="U89" s="82" t="s">
        <v>128</v>
      </c>
      <c r="V89" s="82" t="s">
        <v>129</v>
      </c>
      <c r="W89" s="82" t="s">
        <v>130</v>
      </c>
      <c r="X89" s="108" t="s">
        <v>599</v>
      </c>
      <c r="Y89" s="86">
        <f t="shared" si="46"/>
        <v>3.8102400000000002E-2</v>
      </c>
      <c r="Z89" s="85" t="str">
        <f t="shared" si="39"/>
        <v>Muy Baja</v>
      </c>
      <c r="AA89" s="80">
        <f t="shared" si="43"/>
        <v>3.8102400000000002E-2</v>
      </c>
      <c r="AB89" s="85" t="str">
        <f t="shared" si="44"/>
        <v>Catastrófico</v>
      </c>
      <c r="AC89" s="80">
        <f t="shared" si="47"/>
        <v>1</v>
      </c>
      <c r="AD89" s="255"/>
      <c r="AE89" s="322"/>
      <c r="AF89" s="255"/>
      <c r="AG89" s="322"/>
      <c r="AH89" s="213"/>
      <c r="AI89" s="258"/>
      <c r="AJ89" s="124"/>
      <c r="AK89" s="223"/>
      <c r="AL89" s="186"/>
      <c r="AM89" s="186"/>
      <c r="AN89" s="186"/>
      <c r="AO89" s="186"/>
      <c r="AP89" s="186"/>
      <c r="AQ89" s="186"/>
      <c r="AR89" s="186"/>
      <c r="AS89" s="186"/>
    </row>
    <row r="90" spans="1:61" ht="159.75" customHeight="1" x14ac:dyDescent="0.25">
      <c r="A90" s="258"/>
      <c r="B90" s="260"/>
      <c r="C90" s="298"/>
      <c r="D90" s="237"/>
      <c r="E90" s="237"/>
      <c r="F90" s="261"/>
      <c r="G90" s="237"/>
      <c r="H90" s="138" t="s">
        <v>121</v>
      </c>
      <c r="I90" s="247"/>
      <c r="J90" s="255"/>
      <c r="K90" s="211"/>
      <c r="L90" s="255"/>
      <c r="M90" s="211"/>
      <c r="N90" s="213"/>
      <c r="O90" s="81">
        <v>7</v>
      </c>
      <c r="P90" s="113" t="s">
        <v>600</v>
      </c>
      <c r="Q90" s="81" t="str">
        <f t="shared" ref="Q90" si="48">IF(OR(R90="Preventivo",R90="Detectivo"),"Probabilidad",IF(R90="Correctivo","Impacto",""))</f>
        <v>Impacto</v>
      </c>
      <c r="R90" s="82" t="s">
        <v>126</v>
      </c>
      <c r="S90" s="82" t="s">
        <v>127</v>
      </c>
      <c r="T90" s="80" t="str">
        <f t="shared" si="42"/>
        <v>25%</v>
      </c>
      <c r="U90" s="82" t="s">
        <v>128</v>
      </c>
      <c r="V90" s="82" t="s">
        <v>129</v>
      </c>
      <c r="W90" s="82" t="s">
        <v>130</v>
      </c>
      <c r="X90" s="87" t="s">
        <v>601</v>
      </c>
      <c r="Y90" s="86">
        <f t="shared" si="46"/>
        <v>3.8102400000000002E-2</v>
      </c>
      <c r="Z90" s="85" t="str">
        <f t="shared" si="39"/>
        <v>Muy Baja</v>
      </c>
      <c r="AA90" s="80">
        <f t="shared" si="43"/>
        <v>3.8102400000000002E-2</v>
      </c>
      <c r="AB90" s="85" t="str">
        <f t="shared" si="44"/>
        <v>Mayor</v>
      </c>
      <c r="AC90" s="80">
        <f t="shared" si="47"/>
        <v>0.75</v>
      </c>
      <c r="AD90" s="255"/>
      <c r="AE90" s="322"/>
      <c r="AF90" s="255"/>
      <c r="AG90" s="322"/>
      <c r="AH90" s="213"/>
      <c r="AI90" s="258"/>
      <c r="AJ90" s="124"/>
      <c r="AK90" s="223"/>
      <c r="AL90" s="186"/>
      <c r="AM90" s="186"/>
      <c r="AN90" s="186"/>
      <c r="AO90" s="186"/>
      <c r="AP90" s="186"/>
      <c r="AQ90" s="186"/>
      <c r="AR90" s="186"/>
      <c r="AS90" s="186"/>
    </row>
    <row r="91" spans="1:61" s="106" customFormat="1" ht="128.4" customHeight="1" x14ac:dyDescent="0.3">
      <c r="A91" s="258" t="s">
        <v>602</v>
      </c>
      <c r="B91" s="235" t="s">
        <v>603</v>
      </c>
      <c r="C91" s="235" t="s">
        <v>604</v>
      </c>
      <c r="D91" s="235" t="s">
        <v>605</v>
      </c>
      <c r="E91" s="235" t="s">
        <v>606</v>
      </c>
      <c r="F91" s="256" t="s">
        <v>607</v>
      </c>
      <c r="G91" s="235" t="s">
        <v>608</v>
      </c>
      <c r="H91" s="107" t="s">
        <v>609</v>
      </c>
      <c r="I91" s="251" t="s">
        <v>245</v>
      </c>
      <c r="J91" s="209" t="s">
        <v>123</v>
      </c>
      <c r="K91" s="212">
        <f>IF(J91="","",IF(J91="Muy Baja",0.2,IF(J91="Baja",0.4,IF(J91="Media",0.6,IF(J91="Alta",0.8,IF(J91="Muy Alta",1,))))))</f>
        <v>0.6</v>
      </c>
      <c r="L91" s="209" t="s">
        <v>174</v>
      </c>
      <c r="M91" s="212">
        <f>IF(L91="","",IF(L91="Leve",0.2,IF(L91="Menor",0.4,IF(L91="Moderado",0.6,IF(L91="Mayor",0.8,IF(L91="Catastrófico",1,))))))</f>
        <v>1</v>
      </c>
      <c r="N91" s="214" t="str">
        <f>IF(OR(AND(J91="Muy Baja",L91="Leve"),AND(J91="Muy Baja",L91="Menor"),AND(J91="Baja",L91="Leve")),"Bajo",IF(OR(AND(J91="Muy baja",L91="Moderado"),AND(J91="Baja",L91="Menor"),AND(J91="Baja",L91="Moderado"),AND(J91="Media",L91="Leve"),AND(J91="Media",L91="Menor"),AND(J91="Media",L91="Moderado"),AND(J91="Alta",L91="Leve"),AND(J91="Alta",L91="Menor")),"Moderado",IF(OR(AND(J91="Muy Baja",L91="Mayor"),AND(J91="Baja",L91="Mayor"),AND(J91="Media",L91="Mayor"),AND(J91="Alta",L91="Moderado"),AND(J91="Alta",L91="Mayor"),AND(J91="Muy Alta",L91="Leve"),AND(J91="Muy Alta",L91="Menor"),AND(J91="Muy Alta",L91="Moderado"),AND(J91="Muy Alta",L91="Mayor")),"Alto",IF(OR(AND(J91="Muy Baja",L91="Catastrófico"),AND(J91="Baja",L91="Catastrófico"),AND(J91="Media",L91="Catastrófico"),AND(J91="Alta",L91="Catastrófico"),AND(J91="Muy Alta",L91="Catastrófico")),"Extremo",""))))</f>
        <v>Extremo</v>
      </c>
      <c r="O91" s="81">
        <v>1</v>
      </c>
      <c r="P91" s="113" t="s">
        <v>610</v>
      </c>
      <c r="Q91" s="81" t="str">
        <f>IF(OR(R91="Preventivo",R91="Detectivo"),"Probabilidad",IF(R91="Correctivo","Impacto",""))</f>
        <v>Probabilidad</v>
      </c>
      <c r="R91" s="82" t="s">
        <v>143</v>
      </c>
      <c r="S91" s="82" t="s">
        <v>127</v>
      </c>
      <c r="T91" s="80" t="str">
        <f>IF(AND(R91="Preventivo",S91="Automático"),"50%",IF(AND(R91="Preventivo",S91="Manual"),"40%",IF(AND(R91="Detectivo",S91="Automático"),"40%",IF(AND(R91="Detectivo",S91="Manual"),"30%",IF(AND(R91="Correctivo",S91="Automático"),"35%",IF(AND(R91="Correctivo",S91="Manual"),"25%",""))))))</f>
        <v>40%</v>
      </c>
      <c r="U91" s="82" t="s">
        <v>128</v>
      </c>
      <c r="V91" s="82" t="s">
        <v>129</v>
      </c>
      <c r="W91" s="82" t="s">
        <v>130</v>
      </c>
      <c r="X91" s="87" t="s">
        <v>611</v>
      </c>
      <c r="Y91" s="86">
        <f>IFERROR(IF(Q91="Probabilidad",(K91-(+K91*T91)),IF(Q91="Impacto",K91,"")),"")</f>
        <v>0.36</v>
      </c>
      <c r="Z91" s="85" t="str">
        <f t="shared" si="39"/>
        <v>Baja</v>
      </c>
      <c r="AA91" s="80">
        <f>+Y91</f>
        <v>0.36</v>
      </c>
      <c r="AB91" s="85" t="str">
        <f>IFERROR(IF(AC91="","",IF(AC91&lt;=0.2,"Leve",IF(AC91&lt;=0.4,"Menor",IF(AC91&lt;=0.6,"Moderado",IF(AC91&lt;=0.8,"Mayor","Catastrófico"))))),"")</f>
        <v>Catastrófico</v>
      </c>
      <c r="AC91" s="80">
        <f>IFERROR(IF(Q91="Impacto",(M91-(+M91*T91)),IF(Q91="Probabilidad",M91,"")),"")</f>
        <v>1</v>
      </c>
      <c r="AD91" s="209" t="str">
        <f>IFERROR(IF(AE91=0,"",IF(AND(AE91&gt;0,AE91&lt;=0.2),"Muy Baja",IF(AE91&lt;=0.4,"Baja",IF(AE91&lt;=0.6,"Media",IF(AE91&lt;=0.8,"Alta","Muy Alta"))))),"")</f>
        <v>Baja</v>
      </c>
      <c r="AE91" s="215">
        <f>MIN(Y91:Y93)</f>
        <v>0.252</v>
      </c>
      <c r="AF91" s="209" t="str">
        <f>IFERROR(IF(AG91=0,"",IF(AND(AG91&gt;0,AG91&lt;=0.2),"Leve",IF(AG91&lt;=0.4,"Menor",IF(AG91&lt;=0.6,"Moderado",IF(AG91&lt;=0.8,"Mayor","Catastrófico"))))),"")</f>
        <v>Mayor</v>
      </c>
      <c r="AG91" s="215">
        <f>MIN(AC91:AC93)</f>
        <v>0.75</v>
      </c>
      <c r="AH91" s="214" t="str">
        <f>IFERROR(IF(OR(AND(AD91="Muy Baja",AF91="Leve"),AND(AD91="Muy Baja",AF91="Menor"),AND(AD91="Baja",AF91="Leve")),"Bajo",IF(OR(AND(AD91="Muy Baja",AF91="Moderado"),AND(AD91="Baja",AF91="Menor"),AND(AD91="Baja",AF91="Moderado"),AND(AD91="Media",AF91="Leve"),AND(AD91="Media",AF91="Menor"),AND(AD91="Media",AF91="Moderado"),AND(AD91="Alta",AF91="Leve"),AND(AD91="Alta",AF91="Menor")),"Moderado",IF(OR(AND(AD91="Muy Baja",AF91="Mayor"),AND(AD91="Baja",AF91="Mayor"),AND(AD91="Media",AF91="Mayor"),AND(AD91="Alta",AF91="Moderado"),AND(AD91="Alta",AF91="Mayor"),AND(AD91="Muy Alta",AF91="Leve"),AND(AD91="Muy Alta",AF91="Menor"),AND(AD91="Muy Alta",AF91="Moderado"),AND(AD91="Muy Alta",AF91="Mayor")),"Alto",IF(OR(AND(AD91="Muy Baja",AF91="Catastrófico"),AND(AD91="Baja",AF91="Catastrófico"),AND(AD91="Media",AF91="Catastrófico"),AND(AD91="Alta",AF91="Catastrófico"),AND(AD91="Muy Alta",AF91="Catastrófico")),"Extremo","")))),"")</f>
        <v>Alto</v>
      </c>
      <c r="AI91" s="229"/>
      <c r="AJ91" s="108"/>
      <c r="AK91" s="226" t="s">
        <v>332</v>
      </c>
      <c r="AL91" s="187" t="s">
        <v>612</v>
      </c>
      <c r="AM91" s="189" t="s">
        <v>613</v>
      </c>
      <c r="AN91" s="187" t="s">
        <v>614</v>
      </c>
      <c r="AO91" s="189" t="s">
        <v>615</v>
      </c>
      <c r="AP91" s="187" t="s">
        <v>616</v>
      </c>
      <c r="AQ91" s="189" t="s">
        <v>617</v>
      </c>
      <c r="AR91" s="187" t="s">
        <v>618</v>
      </c>
      <c r="AS91" s="189"/>
      <c r="AT91" s="109"/>
      <c r="AU91" s="109"/>
      <c r="AV91" s="109"/>
      <c r="AW91" s="109"/>
      <c r="AX91" s="109"/>
      <c r="AY91" s="109"/>
      <c r="AZ91" s="109"/>
      <c r="BA91" s="109"/>
    </row>
    <row r="92" spans="1:61" ht="128.4" customHeight="1" x14ac:dyDescent="0.25">
      <c r="A92" s="258"/>
      <c r="B92" s="236"/>
      <c r="C92" s="236"/>
      <c r="D92" s="236"/>
      <c r="E92" s="236"/>
      <c r="F92" s="257"/>
      <c r="G92" s="236"/>
      <c r="H92" s="120" t="s">
        <v>619</v>
      </c>
      <c r="I92" s="252"/>
      <c r="J92" s="210"/>
      <c r="K92" s="263"/>
      <c r="L92" s="210"/>
      <c r="M92" s="263"/>
      <c r="N92" s="225"/>
      <c r="O92" s="81">
        <v>2</v>
      </c>
      <c r="P92" s="113" t="s">
        <v>620</v>
      </c>
      <c r="Q92" s="81" t="str">
        <f>IF(OR(R92="Preventivo",R92="Detectivo"),"Probabilidad",IF(R92="Correctivo","Impacto",""))</f>
        <v>Probabilidad</v>
      </c>
      <c r="R92" s="82" t="s">
        <v>158</v>
      </c>
      <c r="S92" s="82" t="s">
        <v>127</v>
      </c>
      <c r="T92" s="80" t="str">
        <f t="shared" ref="T92:T102" si="49">IF(AND(R92="Preventivo",S92="Automático"),"50%",IF(AND(R92="Preventivo",S92="Manual"),"40%",IF(AND(R92="Detectivo",S92="Automático"),"40%",IF(AND(R92="Detectivo",S92="Manual"),"30%",IF(AND(R92="Correctivo",S92="Automático"),"35%",IF(AND(R92="Correctivo",S92="Manual"),"25%",""))))))</f>
        <v>30%</v>
      </c>
      <c r="U92" s="82" t="s">
        <v>128</v>
      </c>
      <c r="V92" s="82" t="s">
        <v>129</v>
      </c>
      <c r="W92" s="82" t="s">
        <v>130</v>
      </c>
      <c r="X92" s="108" t="s">
        <v>621</v>
      </c>
      <c r="Y92" s="86">
        <f>IFERROR(IF(AND(Q91="Probabilidad",Q92="Probabilidad"),(AA91-(+AA91*T92)),IF(Q92="Probabilidad",(K91-(+K91*T92)),IF(Q92="Impacto",AA91,""))),"")</f>
        <v>0.252</v>
      </c>
      <c r="Z92" s="85" t="str">
        <f t="shared" si="39"/>
        <v>Baja</v>
      </c>
      <c r="AA92" s="80">
        <f t="shared" ref="AA92:AA93" si="50">+Y92</f>
        <v>0.252</v>
      </c>
      <c r="AB92" s="85" t="str">
        <f t="shared" ref="AB92:AB93" si="51">IFERROR(IF(AC92="","",IF(AC92&lt;=0.2,"Leve",IF(AC92&lt;=0.4,"Menor",IF(AC92&lt;=0.6,"Moderado",IF(AC92&lt;=0.8,"Mayor","Catastrófico"))))),"")</f>
        <v>Catastrófico</v>
      </c>
      <c r="AC92" s="80">
        <f>IFERROR(IF(AND(Q91="Impacto",Q92="Impacto"),(AC91-(+AC91*T92)),IF(Q92="Impacto",($M$21-(+$M$21*T92)),IF(Q92="Probabilidad",AC91,""))),"")</f>
        <v>1</v>
      </c>
      <c r="AD92" s="210"/>
      <c r="AE92" s="216"/>
      <c r="AF92" s="210"/>
      <c r="AG92" s="216"/>
      <c r="AH92" s="225"/>
      <c r="AI92" s="230"/>
      <c r="AJ92" s="108" t="s">
        <v>622</v>
      </c>
      <c r="AK92" s="227"/>
      <c r="AL92" s="188"/>
      <c r="AM92" s="190"/>
      <c r="AN92" s="188"/>
      <c r="AO92" s="190"/>
      <c r="AP92" s="188"/>
      <c r="AQ92" s="190"/>
      <c r="AR92" s="188"/>
      <c r="AS92" s="190"/>
      <c r="AT92" s="88"/>
      <c r="AU92" s="88"/>
      <c r="AV92" s="88"/>
      <c r="AW92" s="88"/>
      <c r="AX92" s="88"/>
      <c r="AY92" s="88"/>
      <c r="AZ92" s="88"/>
      <c r="BA92" s="88"/>
    </row>
    <row r="93" spans="1:61" ht="128.4" customHeight="1" x14ac:dyDescent="0.25">
      <c r="A93" s="258"/>
      <c r="B93" s="236"/>
      <c r="C93" s="236"/>
      <c r="D93" s="236"/>
      <c r="E93" s="236"/>
      <c r="F93" s="257"/>
      <c r="G93" s="236"/>
      <c r="H93" s="110"/>
      <c r="I93" s="252"/>
      <c r="J93" s="210"/>
      <c r="K93" s="263"/>
      <c r="L93" s="210"/>
      <c r="M93" s="263"/>
      <c r="N93" s="225"/>
      <c r="O93" s="81">
        <v>3</v>
      </c>
      <c r="P93" s="113" t="s">
        <v>623</v>
      </c>
      <c r="Q93" s="81" t="str">
        <f>IF(OR(R93="Preventivo",R93="Detectivo"),"Probabilidad",IF(R93="Correctivo","Impacto",""))</f>
        <v>Impacto</v>
      </c>
      <c r="R93" s="82" t="s">
        <v>126</v>
      </c>
      <c r="S93" s="82" t="s">
        <v>490</v>
      </c>
      <c r="T93" s="80" t="str">
        <f t="shared" si="49"/>
        <v>25%</v>
      </c>
      <c r="U93" s="82" t="s">
        <v>144</v>
      </c>
      <c r="V93" s="82" t="s">
        <v>129</v>
      </c>
      <c r="W93" s="82" t="s">
        <v>130</v>
      </c>
      <c r="X93" s="119" t="s">
        <v>624</v>
      </c>
      <c r="Y93" s="86">
        <f>IFERROR(IF(AND(Q92="Probabilidad",Q93="Probabilidad"),(AA92-(+AA92*T93)),IF(AND(Q92="Impacto",Q93="Probabilidad"),(AA91-(+AA91*T93)),IF(Q93="Impacto",AA92,""))),"")</f>
        <v>0.252</v>
      </c>
      <c r="Z93" s="85" t="str">
        <f t="shared" si="39"/>
        <v>Baja</v>
      </c>
      <c r="AA93" s="80">
        <f t="shared" si="50"/>
        <v>0.252</v>
      </c>
      <c r="AB93" s="85" t="str">
        <f t="shared" si="51"/>
        <v>Mayor</v>
      </c>
      <c r="AC93" s="80">
        <f>IFERROR(IF(AND(Q92="Impacto",Q93="Impacto"),(AC92-(+AC92*T93)),IF(AND(Q92="Probabilidad",Q93="Impacto"),(AC91-(+AC91*T93)),IF(Q93="Probabilidad",AC92,""))),"")</f>
        <v>0.75</v>
      </c>
      <c r="AD93" s="210"/>
      <c r="AE93" s="216"/>
      <c r="AF93" s="210"/>
      <c r="AG93" s="216"/>
      <c r="AH93" s="225"/>
      <c r="AI93" s="230"/>
      <c r="AJ93" s="108"/>
      <c r="AK93" s="227"/>
      <c r="AL93" s="188"/>
      <c r="AM93" s="190"/>
      <c r="AN93" s="188"/>
      <c r="AO93" s="190"/>
      <c r="AP93" s="188"/>
      <c r="AQ93" s="190"/>
      <c r="AR93" s="188"/>
      <c r="AS93" s="190"/>
      <c r="AT93" s="88"/>
      <c r="AU93" s="88"/>
      <c r="AV93" s="88"/>
      <c r="AW93" s="88"/>
      <c r="AX93" s="88"/>
      <c r="AY93" s="88"/>
      <c r="AZ93" s="88"/>
      <c r="BA93" s="88"/>
    </row>
    <row r="94" spans="1:61" ht="132" customHeight="1" x14ac:dyDescent="0.25">
      <c r="A94" s="258" t="s">
        <v>625</v>
      </c>
      <c r="B94" s="247" t="s">
        <v>626</v>
      </c>
      <c r="C94" s="247" t="s">
        <v>627</v>
      </c>
      <c r="D94" s="251" t="s">
        <v>628</v>
      </c>
      <c r="E94" s="251" t="s">
        <v>629</v>
      </c>
      <c r="F94" s="251" t="s">
        <v>630</v>
      </c>
      <c r="G94" s="253" t="s">
        <v>631</v>
      </c>
      <c r="H94" s="112" t="s">
        <v>632</v>
      </c>
      <c r="I94" s="251" t="s">
        <v>122</v>
      </c>
      <c r="J94" s="209" t="s">
        <v>173</v>
      </c>
      <c r="K94" s="211">
        <f>IF(J94="","",IF(J94="Muy Baja",0.2,IF(J94="Baja",0.4,IF(J94="Media",0.6,IF(J94="Alta",0.8,IF(J94="Muy Alta",1,))))))</f>
        <v>0.4</v>
      </c>
      <c r="L94" s="209" t="s">
        <v>124</v>
      </c>
      <c r="M94" s="211">
        <f>IF(L94="","",IF(L94="Leve",0.2,IF(L94="Menor",0.4,IF(L94="Moderado",0.6,IF(L94="Mayor",0.8,IF(L94="Catastrófico",1,))))))</f>
        <v>0.6</v>
      </c>
      <c r="N94" s="213" t="str">
        <f>IF(OR(AND(J94="Muy Baja",L94="Leve"),AND(J94="Muy Baja",L94="Menor"),AND(J94="Baja",L94="Leve")),"Bajo",IF(OR(AND(J94="Muy baja",L94="Moderado"),AND(J94="Baja",L94="Menor"),AND(J94="Baja",L94="Moderado"),AND(J94="Media",L94="Leve"),AND(J94="Media",L94="Menor"),AND(J94="Media",L94="Moderado"),AND(J94="Alta",L94="Leve"),AND(J94="Alta",L94="Menor")),"Moderado",IF(OR(AND(J94="Muy Baja",L94="Mayor"),AND(J94="Baja",L94="Mayor"),AND(J94="Media",L94="Mayor"),AND(J94="Alta",L94="Moderado"),AND(J94="Alta",L94="Mayor"),AND(J94="Muy Alta",L94="Leve"),AND(J94="Muy Alta",L94="Menor"),AND(J94="Muy Alta",L94="Moderado"),AND(J94="Muy Alta",L94="Mayor")),"Alto",IF(OR(AND(J94="Muy Baja",L94="Catastrófico"),AND(J94="Baja",L94="Catastrófico"),AND(J94="Media",L94="Catastrófico"),AND(J94="Alta",L94="Catastrófico"),AND(J94="Muy Alta",L94="Catastrófico")),"Extremo",""))))</f>
        <v>Moderado</v>
      </c>
      <c r="O94" s="81">
        <v>1</v>
      </c>
      <c r="P94" s="123" t="s">
        <v>633</v>
      </c>
      <c r="Q94" s="81" t="str">
        <f t="shared" ref="Q94:Q102" si="52">IF(OR(R94="Preventivo",R94="Detectivo"),"Probabilidad",IF(R94="Correctivo","Impacto",""))</f>
        <v>Probabilidad</v>
      </c>
      <c r="R94" s="82" t="s">
        <v>143</v>
      </c>
      <c r="S94" s="82" t="s">
        <v>127</v>
      </c>
      <c r="T94" s="80" t="str">
        <f t="shared" si="49"/>
        <v>40%</v>
      </c>
      <c r="U94" s="82" t="s">
        <v>144</v>
      </c>
      <c r="V94" s="82" t="s">
        <v>129</v>
      </c>
      <c r="W94" s="82" t="s">
        <v>130</v>
      </c>
      <c r="X94" s="87" t="s">
        <v>634</v>
      </c>
      <c r="Y94" s="86">
        <f>IFERROR(IF(Q94="Probabilidad",(K94-(+K94*T94)),IF(Q94="Impacto",K94,"")),"")</f>
        <v>0.24</v>
      </c>
      <c r="Z94" s="85" t="str">
        <f t="shared" si="39"/>
        <v>Baja</v>
      </c>
      <c r="AA94" s="80">
        <f>+Y94</f>
        <v>0.24</v>
      </c>
      <c r="AB94" s="85" t="str">
        <f>IFERROR(IF(AC94="","",IF(AC94&lt;=0.2,"Leve",IF(AC94&lt;=0.4,"Menor",IF(AC94&lt;=0.6,"Moderado",IF(AC94&lt;=0.8,"Mayor","Catastrófico"))))),"")</f>
        <v>Moderado</v>
      </c>
      <c r="AC94" s="80">
        <f>IFERROR(IF(Q94="Impacto",(M94-(+M94*T94)),IF(Q94="Probabilidad",M94,"")),"")</f>
        <v>0.6</v>
      </c>
      <c r="AD94" s="209" t="str">
        <f>IFERROR(IF(AE94=0,"",IF(AND(AE94&gt;0,AE94&lt;=0.2),"Muy Baja",IF(AE94&lt;=0.4,"Baja",IF(AE94&lt;=0.6,"Media",IF(AE94&lt;=0.8,"Alta","Muy Alta"))))),"")</f>
        <v>Muy Baja</v>
      </c>
      <c r="AE94" s="215">
        <f>MIN(Y94:Y96)</f>
        <v>8.6399999999999991E-2</v>
      </c>
      <c r="AF94" s="209" t="str">
        <f>IFERROR(IF(AG94=0,"",IF(AND(AG94&gt;0,AG94&lt;=0.2),"Leve",IF(AG94&lt;=0.4,"Menor",IF(AG94&lt;=0.6,"Moderado",IF(AG94&lt;=0.8,"Mayor","Catastrófico"))))),"")</f>
        <v>Moderado</v>
      </c>
      <c r="AG94" s="215">
        <f>MIN(AC94:AC96)</f>
        <v>0.6</v>
      </c>
      <c r="AH94" s="214" t="str">
        <f>IFERROR(IF(OR(AND(AD94="Muy Baja",AF94="Leve"),AND(AD94="Muy Baja",AF94="Menor"),AND(AD94="Baja",AF94="Leve")),"Bajo",IF(OR(AND(AD94="Muy Baja",AF94="Moderado"),AND(AD94="Baja",AF94="Menor"),AND(AD94="Baja",AF94="Moderado"),AND(AD94="Media",AF94="Leve"),AND(AD94="Media",AF94="Menor"),AND(AD94="Media",AF94="Moderado"),AND(AD94="Alta",AF94="Leve"),AND(AD94="Alta",AF94="Menor")),"Moderado",IF(OR(AND(AD94="Muy Baja",AF94="Mayor"),AND(AD94="Baja",AF94="Mayor"),AND(AD94="Media",AF94="Mayor"),AND(AD94="Alta",AF94="Moderado"),AND(AD94="Alta",AF94="Mayor"),AND(AD94="Muy Alta",AF94="Leve"),AND(AD94="Muy Alta",AF94="Menor"),AND(AD94="Muy Alta",AF94="Moderado"),AND(AD94="Muy Alta",AF94="Mayor")),"Alto",IF(OR(AND(AD94="Muy Baja",AF94="Catastrófico"),AND(AD94="Baja",AF94="Catastrófico"),AND(AD94="Media",AF94="Catastrófico"),AND(AD94="Alta",AF94="Catastrófico"),AND(AD94="Muy Alta",AF94="Catastrófico")),"Extremo","")))),"")</f>
        <v>Moderado</v>
      </c>
      <c r="AI94" s="229"/>
      <c r="AJ94" s="122"/>
      <c r="AK94" s="226" t="s">
        <v>635</v>
      </c>
      <c r="AL94" s="330" t="s">
        <v>636</v>
      </c>
      <c r="AM94" s="190" t="s">
        <v>121</v>
      </c>
      <c r="AN94" s="187" t="s">
        <v>637</v>
      </c>
      <c r="AO94" s="190" t="s">
        <v>638</v>
      </c>
      <c r="AP94" s="187" t="s">
        <v>639</v>
      </c>
      <c r="AQ94" s="190" t="s">
        <v>640</v>
      </c>
      <c r="AR94" s="187" t="s">
        <v>641</v>
      </c>
      <c r="AS94" s="190"/>
      <c r="AT94" s="88"/>
      <c r="AU94" s="88"/>
      <c r="AV94" s="88"/>
      <c r="AW94" s="88"/>
      <c r="AX94" s="88"/>
      <c r="AY94" s="88"/>
      <c r="AZ94" s="88"/>
      <c r="BA94" s="88"/>
      <c r="BB94" s="88"/>
      <c r="BC94" s="88"/>
      <c r="BD94" s="88"/>
      <c r="BE94" s="88"/>
      <c r="BF94" s="88"/>
      <c r="BG94" s="88"/>
      <c r="BH94" s="88"/>
      <c r="BI94" s="88"/>
    </row>
    <row r="95" spans="1:61" ht="82.5" customHeight="1" x14ac:dyDescent="0.25">
      <c r="A95" s="258"/>
      <c r="B95" s="247"/>
      <c r="C95" s="247"/>
      <c r="D95" s="252"/>
      <c r="E95" s="252"/>
      <c r="F95" s="252"/>
      <c r="G95" s="254"/>
      <c r="H95" s="112" t="s">
        <v>642</v>
      </c>
      <c r="I95" s="252"/>
      <c r="J95" s="210"/>
      <c r="K95" s="211"/>
      <c r="L95" s="210"/>
      <c r="M95" s="211"/>
      <c r="N95" s="213"/>
      <c r="O95" s="81">
        <v>2</v>
      </c>
      <c r="P95" s="123" t="s">
        <v>643</v>
      </c>
      <c r="Q95" s="81" t="str">
        <f t="shared" si="52"/>
        <v>Probabilidad</v>
      </c>
      <c r="R95" s="82" t="s">
        <v>143</v>
      </c>
      <c r="S95" s="82" t="s">
        <v>127</v>
      </c>
      <c r="T95" s="80" t="str">
        <f t="shared" si="49"/>
        <v>40%</v>
      </c>
      <c r="U95" s="82" t="s">
        <v>128</v>
      </c>
      <c r="V95" s="82" t="s">
        <v>129</v>
      </c>
      <c r="W95" s="82" t="s">
        <v>130</v>
      </c>
      <c r="X95" s="87" t="s">
        <v>644</v>
      </c>
      <c r="Y95" s="86">
        <f>IFERROR(IF(AND(Q94="Probabilidad",Q95="Probabilidad"),(AA94-(+AA94*T95)),IF(Q95="Probabilidad",(K94-(+K94*T95)),IF(Q95="Impacto",AA94,""))),"")</f>
        <v>0.14399999999999999</v>
      </c>
      <c r="Z95" s="85" t="str">
        <f t="shared" si="39"/>
        <v>Muy Baja</v>
      </c>
      <c r="AA95" s="80">
        <f t="shared" ref="AA95:AA96" si="53">+Y95</f>
        <v>0.14399999999999999</v>
      </c>
      <c r="AB95" s="85" t="str">
        <f t="shared" ref="AB95:AB96" si="54">IFERROR(IF(AC95="","",IF(AC95&lt;=0.2,"Leve",IF(AC95&lt;=0.4,"Menor",IF(AC95&lt;=0.6,"Moderado",IF(AC95&lt;=0.8,"Mayor","Catastrófico"))))),"")</f>
        <v>Moderado</v>
      </c>
      <c r="AC95" s="80">
        <f>IFERROR(IF(AND(Q94="Impacto",Q95="Impacto"),(AC94-(+AC94*T95)),IF(Q95="Impacto",($M$15-(+$M$15*T95)),IF(Q95="Probabilidad",AC94,""))),"")</f>
        <v>0.6</v>
      </c>
      <c r="AD95" s="210"/>
      <c r="AE95" s="216"/>
      <c r="AF95" s="210"/>
      <c r="AG95" s="216"/>
      <c r="AH95" s="225"/>
      <c r="AI95" s="230"/>
      <c r="AJ95" s="124"/>
      <c r="AK95" s="227"/>
      <c r="AL95" s="190"/>
      <c r="AM95" s="190"/>
      <c r="AN95" s="188"/>
      <c r="AO95" s="190"/>
      <c r="AP95" s="188"/>
      <c r="AQ95" s="190"/>
      <c r="AR95" s="188"/>
      <c r="AS95" s="190"/>
      <c r="AT95" s="88"/>
      <c r="AU95" s="88"/>
      <c r="AV95" s="88"/>
      <c r="AW95" s="88"/>
      <c r="AX95" s="88"/>
      <c r="AY95" s="88"/>
      <c r="AZ95" s="88"/>
      <c r="BA95" s="88"/>
      <c r="BB95" s="88"/>
      <c r="BC95" s="88"/>
      <c r="BD95" s="88"/>
      <c r="BE95" s="88"/>
      <c r="BF95" s="88"/>
      <c r="BG95" s="88"/>
      <c r="BH95" s="88"/>
      <c r="BI95" s="88"/>
    </row>
    <row r="96" spans="1:61" ht="96.6" customHeight="1" x14ac:dyDescent="0.25">
      <c r="A96" s="258"/>
      <c r="B96" s="247"/>
      <c r="C96" s="247"/>
      <c r="D96" s="252"/>
      <c r="E96" s="252"/>
      <c r="F96" s="252"/>
      <c r="G96" s="254"/>
      <c r="H96" s="112" t="s">
        <v>645</v>
      </c>
      <c r="I96" s="252"/>
      <c r="J96" s="210"/>
      <c r="K96" s="211"/>
      <c r="L96" s="210"/>
      <c r="M96" s="211"/>
      <c r="N96" s="213"/>
      <c r="O96" s="81">
        <v>3</v>
      </c>
      <c r="P96" s="123" t="s">
        <v>646</v>
      </c>
      <c r="Q96" s="81" t="str">
        <f t="shared" si="52"/>
        <v>Probabilidad</v>
      </c>
      <c r="R96" s="82" t="s">
        <v>143</v>
      </c>
      <c r="S96" s="82" t="s">
        <v>127</v>
      </c>
      <c r="T96" s="80" t="str">
        <f t="shared" si="49"/>
        <v>40%</v>
      </c>
      <c r="U96" s="82" t="s">
        <v>128</v>
      </c>
      <c r="V96" s="82" t="s">
        <v>129</v>
      </c>
      <c r="W96" s="82" t="s">
        <v>130</v>
      </c>
      <c r="X96" s="87" t="s">
        <v>647</v>
      </c>
      <c r="Y96" s="86">
        <f>IFERROR(IF(AND(Q95="Probabilidad",Q96="Probabilidad"),(AA95-(+AA95*T96)),IF(AND(Q95="Impacto",Q96="Probabilidad"),(AC94-(+AC94*T96)),IF(Q96="Impacto",AA95,""))),"")</f>
        <v>8.6399999999999991E-2</v>
      </c>
      <c r="Z96" s="85" t="str">
        <f t="shared" si="39"/>
        <v>Muy Baja</v>
      </c>
      <c r="AA96" s="80">
        <f t="shared" si="53"/>
        <v>8.6399999999999991E-2</v>
      </c>
      <c r="AB96" s="85" t="str">
        <f t="shared" si="54"/>
        <v>Moderado</v>
      </c>
      <c r="AC96" s="80">
        <f>IFERROR(IF(AND(Q95="Impacto",Q96="Impacto"),(AC95-(+AC95*T96)),IF(AND(Q95="Probabilidad",Q96="Impacto"),(AC94-(+AC94*T96)),IF(Q96="Probabilidad",AC95,""))),"")</f>
        <v>0.6</v>
      </c>
      <c r="AD96" s="210"/>
      <c r="AE96" s="216"/>
      <c r="AF96" s="210"/>
      <c r="AG96" s="216"/>
      <c r="AH96" s="225"/>
      <c r="AI96" s="230"/>
      <c r="AJ96" s="124"/>
      <c r="AK96" s="227"/>
      <c r="AL96" s="190"/>
      <c r="AM96" s="190"/>
      <c r="AN96" s="188"/>
      <c r="AO96" s="190"/>
      <c r="AP96" s="188"/>
      <c r="AQ96" s="190"/>
      <c r="AR96" s="188"/>
      <c r="AS96" s="190"/>
      <c r="AT96" s="88"/>
      <c r="AU96" s="88"/>
      <c r="AV96" s="88"/>
      <c r="AW96" s="88"/>
      <c r="AX96" s="88"/>
      <c r="AY96" s="88"/>
      <c r="AZ96" s="88"/>
      <c r="BA96" s="88"/>
      <c r="BB96" s="88"/>
      <c r="BC96" s="88"/>
      <c r="BD96" s="88"/>
      <c r="BE96" s="88"/>
      <c r="BF96" s="88"/>
      <c r="BG96" s="88"/>
      <c r="BH96" s="88"/>
      <c r="BI96" s="88"/>
    </row>
    <row r="97" spans="1:61" ht="136.19999999999999" customHeight="1" x14ac:dyDescent="0.25">
      <c r="A97" s="258" t="s">
        <v>648</v>
      </c>
      <c r="B97" s="247" t="s">
        <v>649</v>
      </c>
      <c r="C97" s="331" t="s">
        <v>627</v>
      </c>
      <c r="D97" s="332" t="s">
        <v>650</v>
      </c>
      <c r="E97" s="332" t="s">
        <v>651</v>
      </c>
      <c r="F97" s="332" t="s">
        <v>652</v>
      </c>
      <c r="G97" s="333" t="s">
        <v>653</v>
      </c>
      <c r="H97" s="151" t="s">
        <v>654</v>
      </c>
      <c r="I97" s="251" t="s">
        <v>122</v>
      </c>
      <c r="J97" s="209" t="s">
        <v>123</v>
      </c>
      <c r="K97" s="211">
        <f>IF(J97="","",IF(J97="Muy Baja",0.2,IF(J97="Baja",0.4,IF(J97="Media",0.6,IF(J97="Alta",0.8,IF(J97="Muy Alta",1,))))))</f>
        <v>0.6</v>
      </c>
      <c r="L97" s="209" t="s">
        <v>246</v>
      </c>
      <c r="M97" s="211">
        <f>IF(L97="","",IF(L97="Leve",0.2,IF(L97="Menor",0.4,IF(L97="Moderado",0.6,IF(L97="Mayor",0.8,IF(L97="Catastrófico",1,))))))</f>
        <v>0.8</v>
      </c>
      <c r="N97" s="213" t="str">
        <f>IF(OR(AND(J97="Muy Baja",L97="Leve"),AND(J97="Muy Baja",L97="Menor"),AND(J97="Baja",L97="Leve")),"Bajo",IF(OR(AND(J97="Muy baja",L97="Moderado"),AND(J97="Baja",L97="Menor"),AND(J97="Baja",L97="Moderado"),AND(J97="Media",L97="Leve"),AND(J97="Media",L97="Menor"),AND(J97="Media",L97="Moderado"),AND(J97="Alta",L97="Leve"),AND(J97="Alta",L97="Menor")),"Moderado",IF(OR(AND(J97="Muy Baja",L97="Mayor"),AND(J97="Baja",L97="Mayor"),AND(J97="Media",L97="Mayor"),AND(J97="Alta",L97="Moderado"),AND(J97="Alta",L97="Mayor"),AND(J97="Muy Alta",L97="Leve"),AND(J97="Muy Alta",L97="Menor"),AND(J97="Muy Alta",L97="Moderado"),AND(J97="Muy Alta",L97="Mayor")),"Alto",IF(OR(AND(J97="Muy Baja",L97="Catastrófico"),AND(J97="Baja",L97="Catastrófico"),AND(J97="Media",L97="Catastrófico"),AND(J97="Alta",L97="Catastrófico"),AND(J97="Muy Alta",L97="Catastrófico")),"Extremo",""))))</f>
        <v>Alto</v>
      </c>
      <c r="O97" s="81">
        <v>1</v>
      </c>
      <c r="P97" s="123" t="s">
        <v>655</v>
      </c>
      <c r="Q97" s="81" t="str">
        <f t="shared" si="52"/>
        <v>Probabilidad</v>
      </c>
      <c r="R97" s="82" t="s">
        <v>143</v>
      </c>
      <c r="S97" s="82" t="s">
        <v>127</v>
      </c>
      <c r="T97" s="80" t="str">
        <f t="shared" si="49"/>
        <v>40%</v>
      </c>
      <c r="U97" s="82" t="s">
        <v>128</v>
      </c>
      <c r="V97" s="82" t="s">
        <v>129</v>
      </c>
      <c r="W97" s="82" t="s">
        <v>130</v>
      </c>
      <c r="X97" s="87" t="s">
        <v>656</v>
      </c>
      <c r="Y97" s="86">
        <f>IFERROR(IF(Q97="Probabilidad",(K97-(+K97*T97)),IF(Q97="Impacto",K97,"")),"")</f>
        <v>0.36</v>
      </c>
      <c r="Z97" s="85" t="str">
        <f t="shared" si="39"/>
        <v>Baja</v>
      </c>
      <c r="AA97" s="80">
        <f>+Y97</f>
        <v>0.36</v>
      </c>
      <c r="AB97" s="85" t="str">
        <f>IFERROR(IF(AC97="","",IF(AC97&lt;=0.2,"Leve",IF(AC97&lt;=0.4,"Menor",IF(AC97&lt;=0.6,"Moderado",IF(AC97&lt;=0.8,"Mayor","Catastrófico"))))),"")</f>
        <v>Mayor</v>
      </c>
      <c r="AC97" s="80">
        <f>IFERROR(IF(Q97="Impacto",(M97-(+M97*T97)),IF(Q97="Probabilidad",M97,"")),"")</f>
        <v>0.8</v>
      </c>
      <c r="AD97" s="209" t="str">
        <f>IFERROR(IF(AE97=0,"",IF(AND(AE97&gt;0,AE97&lt;=0.2),"Muy Baja",IF(AE97&lt;=0.4,"Baja",IF(AE97&lt;=0.6,"Media",IF(AE97&lt;=0.8,"Alta","Muy Alta"))))),"")</f>
        <v>Muy Baja</v>
      </c>
      <c r="AE97" s="215">
        <f>MIN(Y97:Y99)</f>
        <v>0.12959999999999999</v>
      </c>
      <c r="AF97" s="209" t="str">
        <f>IFERROR(IF(AG97=0,"",IF(AND(AG97&gt;0,AG97&lt;=0.2),"Leve",IF(AG97&lt;=0.4,"Menor",IF(AG97&lt;=0.6,"Moderado",IF(AG97&lt;=0.8,"Mayor","Catastrófico"))))),"")</f>
        <v>Mayor</v>
      </c>
      <c r="AG97" s="215">
        <f>MIN(AC97:AC99)</f>
        <v>0.8</v>
      </c>
      <c r="AH97" s="214" t="str">
        <f>IFERROR(IF(OR(AND(AD97="Muy Baja",AF97="Leve"),AND(AD97="Muy Baja",AF97="Menor"),AND(AD97="Baja",AF97="Leve")),"Bajo",IF(OR(AND(AD97="Muy Baja",AF97="Moderado"),AND(AD97="Baja",AF97="Menor"),AND(AD97="Baja",AF97="Moderado"),AND(AD97="Media",AF97="Leve"),AND(AD97="Media",AF97="Menor"),AND(AD97="Media",AF97="Moderado"),AND(AD97="Alta",AF97="Leve"),AND(AD97="Alta",AF97="Menor")),"Moderado",IF(OR(AND(AD97="Muy Baja",AF97="Mayor"),AND(AD97="Baja",AF97="Mayor"),AND(AD97="Media",AF97="Mayor"),AND(AD97="Alta",AF97="Moderado"),AND(AD97="Alta",AF97="Mayor"),AND(AD97="Muy Alta",AF97="Leve"),AND(AD97="Muy Alta",AF97="Menor"),AND(AD97="Muy Alta",AF97="Moderado"),AND(AD97="Muy Alta",AF97="Mayor")),"Alto",IF(OR(AND(AD97="Muy Baja",AF97="Catastrófico"),AND(AD97="Baja",AF97="Catastrófico"),AND(AD97="Media",AF97="Catastrófico"),AND(AD97="Alta",AF97="Catastrófico"),AND(AD97="Muy Alta",AF97="Catastrófico")),"Extremo","")))),"")</f>
        <v>Alto</v>
      </c>
      <c r="AI97" s="229"/>
      <c r="AJ97" s="122"/>
      <c r="AK97" s="226" t="s">
        <v>635</v>
      </c>
      <c r="AL97" s="330" t="s">
        <v>657</v>
      </c>
      <c r="AM97" s="190" t="s">
        <v>121</v>
      </c>
      <c r="AN97" s="187" t="s">
        <v>658</v>
      </c>
      <c r="AO97" s="190" t="s">
        <v>659</v>
      </c>
      <c r="AP97" s="187" t="s">
        <v>660</v>
      </c>
      <c r="AQ97" s="190" t="s">
        <v>162</v>
      </c>
      <c r="AR97" s="187" t="s">
        <v>661</v>
      </c>
      <c r="AS97" s="190"/>
      <c r="AT97" s="88"/>
      <c r="AU97" s="88"/>
      <c r="AV97" s="88"/>
      <c r="AW97" s="88"/>
      <c r="AX97" s="88"/>
      <c r="AY97" s="88"/>
      <c r="AZ97" s="88"/>
      <c r="BA97" s="88"/>
      <c r="BB97" s="88"/>
      <c r="BC97" s="88"/>
      <c r="BD97" s="88"/>
      <c r="BE97" s="88"/>
      <c r="BF97" s="88"/>
      <c r="BG97" s="88"/>
      <c r="BH97" s="88"/>
      <c r="BI97" s="88"/>
    </row>
    <row r="98" spans="1:61" ht="136.19999999999999" customHeight="1" x14ac:dyDescent="0.25">
      <c r="A98" s="258"/>
      <c r="B98" s="247"/>
      <c r="C98" s="331"/>
      <c r="D98" s="332"/>
      <c r="E98" s="332"/>
      <c r="F98" s="332"/>
      <c r="G98" s="333"/>
      <c r="H98" s="151" t="s">
        <v>662</v>
      </c>
      <c r="I98" s="252"/>
      <c r="J98" s="210"/>
      <c r="K98" s="211"/>
      <c r="L98" s="210"/>
      <c r="M98" s="211"/>
      <c r="N98" s="213"/>
      <c r="O98" s="81">
        <v>2</v>
      </c>
      <c r="P98" s="123" t="s">
        <v>663</v>
      </c>
      <c r="Q98" s="81" t="str">
        <f t="shared" si="52"/>
        <v>Probabilidad</v>
      </c>
      <c r="R98" s="82" t="s">
        <v>143</v>
      </c>
      <c r="S98" s="82" t="s">
        <v>127</v>
      </c>
      <c r="T98" s="80" t="str">
        <f t="shared" si="49"/>
        <v>40%</v>
      </c>
      <c r="U98" s="82" t="s">
        <v>128</v>
      </c>
      <c r="V98" s="82" t="s">
        <v>129</v>
      </c>
      <c r="W98" s="82" t="s">
        <v>130</v>
      </c>
      <c r="X98" s="87" t="s">
        <v>664</v>
      </c>
      <c r="Y98" s="86">
        <f>IFERROR(IF(AND(Q97="Probabilidad",Q98="Probabilidad"),(AA97-(+AA97*T98)),IF(Q98="Probabilidad",(K97-(+K97*T98)),IF(Q98="Impacto",AA97,""))),"")</f>
        <v>0.216</v>
      </c>
      <c r="Z98" s="85" t="str">
        <f t="shared" si="39"/>
        <v>Baja</v>
      </c>
      <c r="AA98" s="80">
        <f t="shared" ref="AA98:AA99" si="55">+Y98</f>
        <v>0.216</v>
      </c>
      <c r="AB98" s="85" t="str">
        <f t="shared" ref="AB98:AB99" si="56">IFERROR(IF(AC98="","",IF(AC98&lt;=0.2,"Leve",IF(AC98&lt;=0.4,"Menor",IF(AC98&lt;=0.6,"Moderado",IF(AC98&lt;=0.8,"Mayor","Catastrófico"))))),"")</f>
        <v>Mayor</v>
      </c>
      <c r="AC98" s="80">
        <f>IFERROR(IF(AND(Q97="Impacto",Q98="Impacto"),(AC97-(+AC97*T98)),IF(Q98="Impacto",($M$15-(+$M$15*T98)),IF(Q98="Probabilidad",AC97,""))),"")</f>
        <v>0.8</v>
      </c>
      <c r="AD98" s="210"/>
      <c r="AE98" s="216"/>
      <c r="AF98" s="210"/>
      <c r="AG98" s="216"/>
      <c r="AH98" s="225"/>
      <c r="AI98" s="230"/>
      <c r="AJ98" s="124"/>
      <c r="AK98" s="227"/>
      <c r="AL98" s="190"/>
      <c r="AM98" s="190"/>
      <c r="AN98" s="188"/>
      <c r="AO98" s="190"/>
      <c r="AP98" s="188"/>
      <c r="AQ98" s="190"/>
      <c r="AR98" s="188"/>
      <c r="AS98" s="190"/>
      <c r="AT98" s="88"/>
      <c r="AU98" s="88"/>
      <c r="AV98" s="88"/>
      <c r="AW98" s="88"/>
      <c r="AX98" s="88"/>
      <c r="AY98" s="88"/>
      <c r="AZ98" s="88"/>
      <c r="BA98" s="88"/>
      <c r="BB98" s="88"/>
      <c r="BC98" s="88"/>
      <c r="BD98" s="88"/>
      <c r="BE98" s="88"/>
      <c r="BF98" s="88"/>
      <c r="BG98" s="88"/>
      <c r="BH98" s="88"/>
      <c r="BI98" s="88"/>
    </row>
    <row r="99" spans="1:61" ht="136.19999999999999" customHeight="1" x14ac:dyDescent="0.25">
      <c r="A99" s="258"/>
      <c r="B99" s="247"/>
      <c r="C99" s="331"/>
      <c r="D99" s="332"/>
      <c r="E99" s="332"/>
      <c r="F99" s="332"/>
      <c r="G99" s="333"/>
      <c r="H99" s="151" t="s">
        <v>665</v>
      </c>
      <c r="I99" s="252"/>
      <c r="J99" s="210"/>
      <c r="K99" s="211"/>
      <c r="L99" s="210"/>
      <c r="M99" s="211"/>
      <c r="N99" s="213"/>
      <c r="O99" s="81">
        <v>3</v>
      </c>
      <c r="P99" s="152" t="s">
        <v>666</v>
      </c>
      <c r="Q99" s="81" t="str">
        <f t="shared" si="52"/>
        <v>Probabilidad</v>
      </c>
      <c r="R99" s="82" t="s">
        <v>143</v>
      </c>
      <c r="S99" s="82" t="s">
        <v>127</v>
      </c>
      <c r="T99" s="80" t="str">
        <f t="shared" si="49"/>
        <v>40%</v>
      </c>
      <c r="U99" s="82" t="s">
        <v>128</v>
      </c>
      <c r="V99" s="82" t="s">
        <v>129</v>
      </c>
      <c r="W99" s="82" t="s">
        <v>130</v>
      </c>
      <c r="X99" s="87" t="s">
        <v>667</v>
      </c>
      <c r="Y99" s="86">
        <f>IFERROR(IF(AND(Q98="Probabilidad",Q99="Probabilidad"),(AA98-(+AA98*T99)),IF(AND(Q98="Impacto",Q99="Probabilidad"),(AC97-(+AC97*T99)),IF(Q99="Impacto",AA98,""))),"")</f>
        <v>0.12959999999999999</v>
      </c>
      <c r="Z99" s="85" t="str">
        <f t="shared" si="39"/>
        <v>Muy Baja</v>
      </c>
      <c r="AA99" s="80">
        <f t="shared" si="55"/>
        <v>0.12959999999999999</v>
      </c>
      <c r="AB99" s="85" t="str">
        <f t="shared" si="56"/>
        <v>Mayor</v>
      </c>
      <c r="AC99" s="80">
        <f>IFERROR(IF(AND(Q98="Impacto",Q99="Impacto"),(AC98-(+AC98*T99)),IF(AND(Q98="Probabilidad",Q99="Impacto"),(AC97-(+AC97*T99)),IF(Q99="Probabilidad",AC98,""))),"")</f>
        <v>0.8</v>
      </c>
      <c r="AD99" s="210"/>
      <c r="AE99" s="216"/>
      <c r="AF99" s="210"/>
      <c r="AG99" s="216"/>
      <c r="AH99" s="225"/>
      <c r="AI99" s="230"/>
      <c r="AJ99" s="124"/>
      <c r="AK99" s="227"/>
      <c r="AL99" s="190"/>
      <c r="AM99" s="190"/>
      <c r="AN99" s="188"/>
      <c r="AO99" s="190"/>
      <c r="AP99" s="188"/>
      <c r="AQ99" s="190"/>
      <c r="AR99" s="188"/>
      <c r="AS99" s="190"/>
      <c r="AT99" s="88"/>
      <c r="AU99" s="88"/>
      <c r="AV99" s="88"/>
      <c r="AW99" s="88"/>
      <c r="AX99" s="88"/>
      <c r="AY99" s="88"/>
      <c r="AZ99" s="88"/>
      <c r="BA99" s="88"/>
      <c r="BB99" s="88"/>
      <c r="BC99" s="88"/>
      <c r="BD99" s="88"/>
      <c r="BE99" s="88"/>
      <c r="BF99" s="88"/>
      <c r="BG99" s="88"/>
      <c r="BH99" s="88"/>
      <c r="BI99" s="88"/>
    </row>
    <row r="100" spans="1:61" ht="136.19999999999999" customHeight="1" x14ac:dyDescent="0.25">
      <c r="A100" s="258" t="s">
        <v>668</v>
      </c>
      <c r="B100" s="247" t="s">
        <v>669</v>
      </c>
      <c r="C100" s="331" t="s">
        <v>436</v>
      </c>
      <c r="D100" s="332" t="s">
        <v>670</v>
      </c>
      <c r="E100" s="332" t="s">
        <v>671</v>
      </c>
      <c r="F100" s="332" t="s">
        <v>672</v>
      </c>
      <c r="G100" s="333" t="s">
        <v>673</v>
      </c>
      <c r="H100" s="151" t="s">
        <v>674</v>
      </c>
      <c r="I100" s="251" t="s">
        <v>122</v>
      </c>
      <c r="J100" s="209" t="s">
        <v>675</v>
      </c>
      <c r="K100" s="211">
        <f>IF(J100="","",IF(J100="Muy Baja",0.2,IF(J100="Baja",0.4,IF(J100="Media",0.6,IF(J100="Alta",0.8,IF(J100="Muy Alta",1,))))))</f>
        <v>0.8</v>
      </c>
      <c r="L100" s="209" t="s">
        <v>676</v>
      </c>
      <c r="M100" s="211">
        <f>IF(L100="","",IF(L100="Leve",0.2,IF(L100="Menor",0.4,IF(L100="Moderado",0.6,IF(L100="Mayor",0.8,IF(L100="Catastrófico",1,))))))</f>
        <v>0.6</v>
      </c>
      <c r="N100" s="213" t="str">
        <f>IF(OR(AND(J100="Muy Baja",L100="Leve"),AND(J100="Muy Baja",L100="Menor"),AND(J100="Baja",L100="Leve")),"Bajo",IF(OR(AND(J100="Muy baja",L100="Moderado"),AND(J100="Baja",L100="Menor"),AND(J100="Baja",L100="Moderado"),AND(J100="Media",L100="Leve"),AND(J100="Media",L100="Menor"),AND(J100="Media",L100="Moderado"),AND(J100="Alta",L100="Leve"),AND(J100="Alta",L100="Menor")),"Moderado",IF(OR(AND(J100="Muy Baja",L100="Mayor"),AND(J100="Baja",L100="Mayor"),AND(J100="Media",L100="Mayor"),AND(J100="Alta",L100="Moderado"),AND(J100="Alta",L100="Mayor"),AND(J100="Muy Alta",L100="Leve"),AND(J100="Muy Alta",L100="Menor"),AND(J100="Muy Alta",L100="Moderado"),AND(J100="Muy Alta",L100="Mayor")),"Alto",IF(OR(AND(J100="Muy Baja",L100="Catastrófico"),AND(J100="Baja",L100="Catastrófico"),AND(J100="Media",L100="Catastrófico"),AND(J100="Alta",L100="Catastrófico"),AND(J100="Muy Alta",L100="Catastrófico")),"Extremo",""))))</f>
        <v>Alto</v>
      </c>
      <c r="O100" s="81">
        <v>1</v>
      </c>
      <c r="P100" s="123" t="s">
        <v>677</v>
      </c>
      <c r="Q100" s="81" t="str">
        <f t="shared" si="52"/>
        <v>Probabilidad</v>
      </c>
      <c r="R100" s="82" t="s">
        <v>143</v>
      </c>
      <c r="S100" s="82" t="s">
        <v>490</v>
      </c>
      <c r="T100" s="80" t="str">
        <f t="shared" si="49"/>
        <v>40%</v>
      </c>
      <c r="U100" s="82" t="s">
        <v>128</v>
      </c>
      <c r="V100" s="82" t="s">
        <v>129</v>
      </c>
      <c r="W100" s="82" t="s">
        <v>130</v>
      </c>
      <c r="X100" s="87" t="s">
        <v>678</v>
      </c>
      <c r="Y100" s="86">
        <f>IFERROR(IF(Q100="Probabilidad",(K100-(+K100*T100)),IF(Q100="Impacto",K100,"")),"")</f>
        <v>0.48</v>
      </c>
      <c r="Z100" s="85" t="str">
        <f t="shared" si="39"/>
        <v>Media</v>
      </c>
      <c r="AA100" s="80">
        <f>+Y100</f>
        <v>0.48</v>
      </c>
      <c r="AB100" s="85" t="str">
        <f>IFERROR(IF(AC100="","",IF(AC100&lt;=0.2,"Leve",IF(AC100&lt;=0.4,"Menor",IF(AC100&lt;=0.6,"Moderado",IF(AC100&lt;=0.8,"Mayor","Catastrófico"))))),"")</f>
        <v>Moderado</v>
      </c>
      <c r="AC100" s="80">
        <f>IFERROR(IF(Q100="Impacto",(M100-(+M100*T100)),IF(Q100="Probabilidad",M100,"")),"")</f>
        <v>0.6</v>
      </c>
      <c r="AD100" s="209" t="str">
        <f>IFERROR(IF(AE100=0,"",IF(AND(AE100&gt;0,AE100&lt;=0.2),"Muy Baja",IF(AE100&lt;=0.4,"Baja",IF(AE100&lt;=0.6,"Media",IF(AE100&lt;=0.8,"Alta","Muy Alta"))))),"")</f>
        <v>Baja</v>
      </c>
      <c r="AE100" s="215">
        <f>MIN(Y100:Y102)</f>
        <v>0.33599999999999997</v>
      </c>
      <c r="AF100" s="209" t="str">
        <f>IFERROR(IF(AG100=0,"",IF(AND(AG100&gt;0,AG100&lt;=0.2),"Leve",IF(AG100&lt;=0.4,"Menor",IF(AG100&lt;=0.6,"Moderado",IF(AG100&lt;=0.8,"Mayor","Catastrófico"))))),"")</f>
        <v>Moderado</v>
      </c>
      <c r="AG100" s="215">
        <f>MIN(AC100:AC102)</f>
        <v>0.6</v>
      </c>
      <c r="AH100" s="214" t="str">
        <f>IFERROR(IF(OR(AND(AD100="Muy Baja",AF100="Leve"),AND(AD100="Muy Baja",AF100="Menor"),AND(AD100="Baja",AF100="Leve")),"Bajo",IF(OR(AND(AD100="Muy Baja",AF100="Moderado"),AND(AD100="Baja",AF100="Menor"),AND(AD100="Baja",AF100="Moderado"),AND(AD100="Media",AF100="Leve"),AND(AD100="Media",AF100="Menor"),AND(AD100="Media",AF100="Moderado"),AND(AD100="Alta",AF100="Leve"),AND(AD100="Alta",AF100="Menor")),"Moderado",IF(OR(AND(AD100="Muy Baja",AF100="Mayor"),AND(AD100="Baja",AF100="Mayor"),AND(AD100="Media",AF100="Mayor"),AND(AD100="Alta",AF100="Moderado"),AND(AD100="Alta",AF100="Mayor"),AND(AD100="Muy Alta",AF100="Leve"),AND(AD100="Muy Alta",AF100="Menor"),AND(AD100="Muy Alta",AF100="Moderado"),AND(AD100="Muy Alta",AF100="Mayor")),"Alto",IF(OR(AND(AD100="Muy Baja",AF100="Catastrófico"),AND(AD100="Baja",AF100="Catastrófico"),AND(AD100="Media",AF100="Catastrófico"),AND(AD100="Alta",AF100="Catastrófico"),AND(AD100="Muy Alta",AF100="Catastrófico")),"Extremo","")))),"")</f>
        <v>Moderado</v>
      </c>
      <c r="AI100" s="229"/>
      <c r="AJ100" s="122"/>
      <c r="AK100" s="226" t="s">
        <v>635</v>
      </c>
      <c r="AL100" s="330" t="s">
        <v>679</v>
      </c>
      <c r="AM100" s="190" t="s">
        <v>121</v>
      </c>
      <c r="AN100" s="330" t="s">
        <v>679</v>
      </c>
      <c r="AO100" s="190" t="s">
        <v>121</v>
      </c>
      <c r="AP100" s="330" t="s">
        <v>679</v>
      </c>
      <c r="AQ100" s="190" t="s">
        <v>121</v>
      </c>
      <c r="AR100" s="190" t="s">
        <v>680</v>
      </c>
      <c r="AS100" s="190"/>
      <c r="AT100" s="88"/>
      <c r="AU100" s="88"/>
      <c r="AV100" s="88"/>
      <c r="AW100" s="88"/>
      <c r="AX100" s="88"/>
      <c r="AY100" s="88"/>
      <c r="AZ100" s="88"/>
      <c r="BA100" s="88"/>
      <c r="BB100" s="88"/>
      <c r="BC100" s="88"/>
      <c r="BD100" s="88"/>
      <c r="BE100" s="88"/>
      <c r="BF100" s="88"/>
      <c r="BG100" s="88"/>
      <c r="BH100" s="88"/>
      <c r="BI100" s="88"/>
    </row>
    <row r="101" spans="1:61" ht="136.19999999999999" customHeight="1" x14ac:dyDescent="0.25">
      <c r="A101" s="258"/>
      <c r="B101" s="247"/>
      <c r="C101" s="331"/>
      <c r="D101" s="332"/>
      <c r="E101" s="332"/>
      <c r="F101" s="332"/>
      <c r="G101" s="333"/>
      <c r="H101" s="151" t="s">
        <v>681</v>
      </c>
      <c r="I101" s="252"/>
      <c r="J101" s="210"/>
      <c r="K101" s="211"/>
      <c r="L101" s="210"/>
      <c r="M101" s="211"/>
      <c r="N101" s="213"/>
      <c r="O101" s="81">
        <v>2</v>
      </c>
      <c r="P101" s="123" t="s">
        <v>682</v>
      </c>
      <c r="Q101" s="81" t="str">
        <f t="shared" si="52"/>
        <v>Probabilidad</v>
      </c>
      <c r="R101" s="82" t="s">
        <v>158</v>
      </c>
      <c r="S101" s="82" t="s">
        <v>490</v>
      </c>
      <c r="T101" s="80" t="str">
        <f t="shared" si="49"/>
        <v>30%</v>
      </c>
      <c r="U101" s="82" t="s">
        <v>128</v>
      </c>
      <c r="V101" s="82" t="s">
        <v>151</v>
      </c>
      <c r="W101" s="82" t="s">
        <v>130</v>
      </c>
      <c r="X101" s="87" t="s">
        <v>683</v>
      </c>
      <c r="Y101" s="86">
        <f>IFERROR(IF(AND(Q100="Probabilidad",Q101="Probabilidad"),(AA100-(+AA100*T101)),IF(Q101="Probabilidad",(K100-(+K100*T101)),IF(Q101="Impacto",AA100,""))),"")</f>
        <v>0.33599999999999997</v>
      </c>
      <c r="Z101" s="85" t="str">
        <f t="shared" si="39"/>
        <v>Baja</v>
      </c>
      <c r="AA101" s="80">
        <f t="shared" ref="AA101:AA102" si="57">+Y101</f>
        <v>0.33599999999999997</v>
      </c>
      <c r="AB101" s="85" t="str">
        <f t="shared" ref="AB101:AB102" si="58">IFERROR(IF(AC101="","",IF(AC101&lt;=0.2,"Leve",IF(AC101&lt;=0.4,"Menor",IF(AC101&lt;=0.6,"Moderado",IF(AC101&lt;=0.8,"Mayor","Catastrófico"))))),"")</f>
        <v>Moderado</v>
      </c>
      <c r="AC101" s="80">
        <f>IFERROR(IF(AND(Q100="Impacto",Q101="Impacto"),(AC100-(+AC100*T101)),IF(Q101="Impacto",($M$15-(+$M$15*T101)),IF(Q101="Probabilidad",AC100,""))),"")</f>
        <v>0.6</v>
      </c>
      <c r="AD101" s="210"/>
      <c r="AE101" s="216"/>
      <c r="AF101" s="210"/>
      <c r="AG101" s="216"/>
      <c r="AH101" s="225"/>
      <c r="AI101" s="230"/>
      <c r="AJ101" s="124"/>
      <c r="AK101" s="227"/>
      <c r="AL101" s="190"/>
      <c r="AM101" s="190"/>
      <c r="AN101" s="190"/>
      <c r="AO101" s="190"/>
      <c r="AP101" s="190"/>
      <c r="AQ101" s="190"/>
      <c r="AR101" s="190"/>
      <c r="AS101" s="190"/>
      <c r="AT101" s="88"/>
      <c r="AU101" s="88"/>
      <c r="AV101" s="88"/>
      <c r="AW101" s="88"/>
      <c r="AX101" s="88"/>
      <c r="AY101" s="88"/>
      <c r="AZ101" s="88"/>
      <c r="BA101" s="88"/>
      <c r="BB101" s="88"/>
      <c r="BC101" s="88"/>
      <c r="BD101" s="88"/>
      <c r="BE101" s="88"/>
      <c r="BF101" s="88"/>
      <c r="BG101" s="88"/>
      <c r="BH101" s="88"/>
      <c r="BI101" s="88"/>
    </row>
    <row r="102" spans="1:61" ht="136.19999999999999" customHeight="1" x14ac:dyDescent="0.25">
      <c r="A102" s="258"/>
      <c r="B102" s="247"/>
      <c r="C102" s="331"/>
      <c r="D102" s="332"/>
      <c r="E102" s="332"/>
      <c r="F102" s="332"/>
      <c r="G102" s="333"/>
      <c r="H102" s="151"/>
      <c r="I102" s="252"/>
      <c r="J102" s="210"/>
      <c r="K102" s="211"/>
      <c r="L102" s="210"/>
      <c r="M102" s="211"/>
      <c r="N102" s="213"/>
      <c r="O102" s="81">
        <v>3</v>
      </c>
      <c r="P102" s="152"/>
      <c r="Q102" s="81" t="str">
        <f t="shared" si="52"/>
        <v/>
      </c>
      <c r="R102" s="82"/>
      <c r="S102" s="82"/>
      <c r="T102" s="80" t="str">
        <f t="shared" si="49"/>
        <v/>
      </c>
      <c r="U102" s="82"/>
      <c r="V102" s="82"/>
      <c r="W102" s="82"/>
      <c r="X102" s="87"/>
      <c r="Y102" s="86" t="str">
        <f>IFERROR(IF(AND(Q101="Probabilidad",Q102="Probabilidad"),(AA101-(+AA101*T102)),IF(AND(Q101="Impacto",Q102="Probabilidad"),(AC100-(+AC100*T102)),IF(Q102="Impacto",AA101,""))),"")</f>
        <v/>
      </c>
      <c r="Z102" s="85" t="str">
        <f t="shared" si="39"/>
        <v/>
      </c>
      <c r="AA102" s="80" t="str">
        <f t="shared" si="57"/>
        <v/>
      </c>
      <c r="AB102" s="85" t="str">
        <f t="shared" si="58"/>
        <v/>
      </c>
      <c r="AC102" s="80" t="str">
        <f>IFERROR(IF(AND(Q101="Impacto",Q102="Impacto"),(AC101-(+AC101*T102)),IF(AND(Q101="Probabilidad",Q102="Impacto"),(AC100-(+AC100*T102)),IF(Q102="Probabilidad",AC101,""))),"")</f>
        <v/>
      </c>
      <c r="AD102" s="210"/>
      <c r="AE102" s="216"/>
      <c r="AF102" s="210"/>
      <c r="AG102" s="216"/>
      <c r="AH102" s="225"/>
      <c r="AI102" s="230"/>
      <c r="AJ102" s="124"/>
      <c r="AK102" s="227"/>
      <c r="AL102" s="190"/>
      <c r="AM102" s="190"/>
      <c r="AN102" s="190"/>
      <c r="AO102" s="190"/>
      <c r="AP102" s="190"/>
      <c r="AQ102" s="190"/>
      <c r="AR102" s="190"/>
      <c r="AS102" s="190"/>
      <c r="AT102" s="88"/>
      <c r="AU102" s="88"/>
      <c r="AV102" s="88"/>
      <c r="AW102" s="88"/>
      <c r="AX102" s="88"/>
      <c r="AY102" s="88"/>
      <c r="AZ102" s="88"/>
      <c r="BA102" s="88"/>
      <c r="BB102" s="88"/>
      <c r="BC102" s="88"/>
      <c r="BD102" s="88"/>
      <c r="BE102" s="88"/>
      <c r="BF102" s="88"/>
      <c r="BG102" s="88"/>
      <c r="BH102" s="88"/>
      <c r="BI102" s="88"/>
    </row>
    <row r="103" spans="1:61" ht="81" customHeight="1" x14ac:dyDescent="0.25">
      <c r="A103" s="325" t="s">
        <v>684</v>
      </c>
      <c r="B103" s="326"/>
      <c r="C103" s="326"/>
      <c r="D103" s="327"/>
      <c r="E103" s="327"/>
      <c r="F103" s="327"/>
      <c r="G103" s="327"/>
      <c r="H103" s="326"/>
      <c r="I103" s="326"/>
      <c r="J103" s="326"/>
      <c r="K103" s="326"/>
      <c r="L103" s="326"/>
      <c r="M103" s="326"/>
      <c r="N103" s="326"/>
      <c r="O103" s="326"/>
      <c r="P103" s="326"/>
      <c r="Q103" s="326"/>
      <c r="R103" s="326"/>
      <c r="S103" s="326"/>
      <c r="T103" s="326"/>
      <c r="U103" s="326"/>
      <c r="V103" s="326"/>
      <c r="W103" s="326"/>
      <c r="X103" s="326"/>
      <c r="Y103" s="326"/>
      <c r="Z103" s="326"/>
      <c r="AA103" s="326"/>
      <c r="AB103" s="326"/>
      <c r="AC103" s="326"/>
      <c r="AD103" s="326"/>
      <c r="AE103" s="326"/>
      <c r="AF103" s="326"/>
      <c r="AG103" s="326"/>
      <c r="AH103" s="326"/>
      <c r="AI103" s="328"/>
      <c r="AL103" s="90"/>
    </row>
    <row r="104" spans="1:61" ht="10.199999999999999" customHeight="1" x14ac:dyDescent="0.25">
      <c r="AL104" s="90"/>
    </row>
    <row r="105" spans="1:61" ht="22.65" customHeight="1" x14ac:dyDescent="0.25">
      <c r="A105" s="144" t="s">
        <v>685</v>
      </c>
      <c r="B105" s="97"/>
      <c r="C105" s="90"/>
      <c r="E105" s="90"/>
      <c r="F105" s="90"/>
      <c r="I105" s="90"/>
      <c r="AL105" s="90"/>
    </row>
    <row r="106" spans="1:61" ht="38.25" customHeight="1" x14ac:dyDescent="0.25">
      <c r="AL106" s="90"/>
    </row>
    <row r="107" spans="1:61" x14ac:dyDescent="0.25">
      <c r="AL107" s="90"/>
    </row>
    <row r="108" spans="1:61" x14ac:dyDescent="0.25">
      <c r="C108" s="96" t="s">
        <v>686</v>
      </c>
      <c r="D108" s="96"/>
      <c r="F108" s="90"/>
      <c r="AL108" s="90"/>
    </row>
    <row r="109" spans="1:61" x14ac:dyDescent="0.25">
      <c r="G109" s="94"/>
      <c r="AL109" s="90"/>
    </row>
    <row r="110" spans="1:61" ht="20.399999999999999" customHeight="1" x14ac:dyDescent="0.25">
      <c r="C110" s="145" t="s">
        <v>687</v>
      </c>
      <c r="D110" s="146" t="s">
        <v>688</v>
      </c>
      <c r="E110" s="329" t="s">
        <v>689</v>
      </c>
      <c r="F110" s="329"/>
      <c r="G110" s="329"/>
      <c r="H110" s="329"/>
      <c r="AL110" s="90"/>
    </row>
    <row r="111" spans="1:61" ht="20.399999999999999" customHeight="1" x14ac:dyDescent="0.25">
      <c r="C111" s="87" t="s">
        <v>164</v>
      </c>
      <c r="D111" s="147">
        <v>44831</v>
      </c>
      <c r="E111" s="324" t="s">
        <v>690</v>
      </c>
      <c r="F111" s="324"/>
      <c r="G111" s="324"/>
      <c r="H111" s="324"/>
      <c r="AL111" s="90"/>
    </row>
    <row r="112" spans="1:61" ht="69.599999999999994" customHeight="1" x14ac:dyDescent="0.25">
      <c r="C112" s="87" t="s">
        <v>292</v>
      </c>
      <c r="D112" s="147">
        <v>44831</v>
      </c>
      <c r="E112" s="324" t="s">
        <v>691</v>
      </c>
      <c r="F112" s="324"/>
      <c r="G112" s="324"/>
      <c r="H112" s="324"/>
      <c r="AL112" s="90"/>
    </row>
    <row r="113" spans="3:38" ht="20.399999999999999" customHeight="1" x14ac:dyDescent="0.25">
      <c r="C113" s="87" t="s">
        <v>292</v>
      </c>
      <c r="D113" s="147">
        <v>44831</v>
      </c>
      <c r="E113" s="324" t="s">
        <v>692</v>
      </c>
      <c r="F113" s="324"/>
      <c r="G113" s="324"/>
      <c r="H113" s="324"/>
      <c r="AL113" s="90"/>
    </row>
    <row r="114" spans="3:38" ht="27.6" customHeight="1" x14ac:dyDescent="0.25">
      <c r="C114" s="87" t="s">
        <v>380</v>
      </c>
      <c r="D114" s="147">
        <v>44831</v>
      </c>
      <c r="E114" s="324" t="s">
        <v>693</v>
      </c>
      <c r="F114" s="324"/>
      <c r="G114" s="324"/>
      <c r="H114" s="324"/>
      <c r="AL114" s="90"/>
    </row>
    <row r="115" spans="3:38" ht="53.4" customHeight="1" x14ac:dyDescent="0.25">
      <c r="C115" s="87" t="s">
        <v>434</v>
      </c>
      <c r="D115" s="147">
        <v>44831</v>
      </c>
      <c r="E115" s="324" t="s">
        <v>694</v>
      </c>
      <c r="F115" s="324"/>
      <c r="G115" s="324"/>
      <c r="H115" s="324"/>
      <c r="AL115" s="90"/>
    </row>
    <row r="116" spans="3:38" ht="20.399999999999999" customHeight="1" x14ac:dyDescent="0.25">
      <c r="C116" s="81" t="s">
        <v>455</v>
      </c>
      <c r="D116" s="147">
        <v>44831</v>
      </c>
      <c r="E116" s="324" t="s">
        <v>695</v>
      </c>
      <c r="F116" s="324"/>
      <c r="G116" s="324"/>
      <c r="H116" s="324"/>
      <c r="AL116" s="90"/>
    </row>
    <row r="117" spans="3:38" ht="20.399999999999999" customHeight="1" x14ac:dyDescent="0.25">
      <c r="C117" s="81" t="s">
        <v>503</v>
      </c>
      <c r="D117" s="147">
        <v>44831</v>
      </c>
      <c r="E117" s="324" t="s">
        <v>696</v>
      </c>
      <c r="F117" s="324"/>
      <c r="G117" s="324"/>
      <c r="H117" s="324"/>
      <c r="AL117" s="90"/>
    </row>
    <row r="118" spans="3:38" ht="20.399999999999999" customHeight="1" x14ac:dyDescent="0.25">
      <c r="C118" s="87" t="s">
        <v>522</v>
      </c>
      <c r="D118" s="147">
        <v>44831</v>
      </c>
      <c r="E118" s="324" t="s">
        <v>697</v>
      </c>
      <c r="F118" s="324"/>
      <c r="G118" s="324"/>
      <c r="H118" s="324"/>
    </row>
    <row r="119" spans="3:38" ht="45.6" customHeight="1" x14ac:dyDescent="0.25">
      <c r="C119" s="81" t="s">
        <v>503</v>
      </c>
      <c r="D119" s="147">
        <v>44944</v>
      </c>
      <c r="E119" s="324" t="s">
        <v>698</v>
      </c>
      <c r="F119" s="324"/>
      <c r="G119" s="324"/>
      <c r="H119" s="324"/>
    </row>
    <row r="120" spans="3:38" ht="48.6" customHeight="1" x14ac:dyDescent="0.25">
      <c r="C120" s="87" t="s">
        <v>553</v>
      </c>
      <c r="D120" s="147">
        <v>44944</v>
      </c>
      <c r="E120" s="324" t="s">
        <v>699</v>
      </c>
      <c r="F120" s="324"/>
      <c r="G120" s="324"/>
      <c r="H120" s="324"/>
    </row>
    <row r="121" spans="3:38" ht="84" customHeight="1" x14ac:dyDescent="0.25">
      <c r="C121" s="87" t="s">
        <v>522</v>
      </c>
      <c r="D121" s="147">
        <v>45006</v>
      </c>
      <c r="E121" s="324" t="s">
        <v>700</v>
      </c>
      <c r="F121" s="324"/>
      <c r="G121" s="324"/>
      <c r="H121" s="324"/>
    </row>
    <row r="122" spans="3:38" ht="106.95" customHeight="1" x14ac:dyDescent="0.25">
      <c r="C122" s="87" t="s">
        <v>354</v>
      </c>
      <c r="D122" s="147">
        <v>45008</v>
      </c>
      <c r="E122" s="324" t="s">
        <v>701</v>
      </c>
      <c r="F122" s="324"/>
      <c r="G122" s="324"/>
      <c r="H122" s="324"/>
    </row>
    <row r="123" spans="3:38" ht="20.399999999999999" customHeight="1" x14ac:dyDescent="0.25">
      <c r="C123" s="87" t="s">
        <v>522</v>
      </c>
      <c r="D123" s="147">
        <v>45009</v>
      </c>
      <c r="E123" s="324" t="s">
        <v>702</v>
      </c>
      <c r="F123" s="324"/>
      <c r="G123" s="324"/>
      <c r="H123" s="324"/>
    </row>
    <row r="124" spans="3:38" ht="20.399999999999999" customHeight="1" x14ac:dyDescent="0.25">
      <c r="C124" s="87" t="s">
        <v>567</v>
      </c>
      <c r="D124" s="147">
        <v>45076</v>
      </c>
      <c r="E124" s="324" t="s">
        <v>703</v>
      </c>
      <c r="F124" s="324"/>
      <c r="G124" s="324"/>
      <c r="H124" s="324"/>
    </row>
    <row r="125" spans="3:38" ht="47.4" customHeight="1" x14ac:dyDescent="0.25">
      <c r="C125" s="81" t="s">
        <v>704</v>
      </c>
      <c r="D125" s="148">
        <v>45471</v>
      </c>
      <c r="E125" s="324" t="s">
        <v>705</v>
      </c>
      <c r="F125" s="324"/>
      <c r="G125" s="324"/>
      <c r="H125" s="324"/>
    </row>
    <row r="126" spans="3:38" ht="69" customHeight="1" x14ac:dyDescent="0.25">
      <c r="C126" s="81" t="s">
        <v>553</v>
      </c>
      <c r="D126" s="148">
        <v>45555</v>
      </c>
      <c r="E126" s="324" t="s">
        <v>706</v>
      </c>
      <c r="F126" s="324"/>
      <c r="G126" s="324"/>
      <c r="H126" s="324"/>
    </row>
    <row r="127" spans="3:38" ht="33.6" customHeight="1" x14ac:dyDescent="0.25">
      <c r="C127" s="81" t="s">
        <v>239</v>
      </c>
      <c r="D127" s="148">
        <v>45555</v>
      </c>
      <c r="E127" s="324" t="s">
        <v>707</v>
      </c>
      <c r="F127" s="324"/>
      <c r="G127" s="324"/>
      <c r="H127" s="324"/>
    </row>
    <row r="128" spans="3:38" ht="33.6" customHeight="1" x14ac:dyDescent="0.25">
      <c r="C128" s="81" t="s">
        <v>321</v>
      </c>
      <c r="D128" s="148">
        <v>45555</v>
      </c>
      <c r="E128" s="324" t="s">
        <v>708</v>
      </c>
      <c r="F128" s="324"/>
      <c r="G128" s="324"/>
      <c r="H128" s="324"/>
    </row>
    <row r="129" spans="3:8" ht="33.6" customHeight="1" x14ac:dyDescent="0.25">
      <c r="C129" s="81" t="s">
        <v>340</v>
      </c>
      <c r="D129" s="148">
        <v>45555</v>
      </c>
      <c r="E129" s="324" t="s">
        <v>709</v>
      </c>
      <c r="F129" s="324"/>
      <c r="G129" s="324"/>
      <c r="H129" s="324"/>
    </row>
    <row r="130" spans="3:8" ht="33.6" customHeight="1" x14ac:dyDescent="0.25">
      <c r="C130" s="81" t="s">
        <v>482</v>
      </c>
      <c r="D130" s="148">
        <v>45555</v>
      </c>
      <c r="E130" s="324" t="s">
        <v>710</v>
      </c>
      <c r="F130" s="324"/>
      <c r="G130" s="324"/>
      <c r="H130" s="324"/>
    </row>
    <row r="131" spans="3:8" ht="33.6" customHeight="1" x14ac:dyDescent="0.25">
      <c r="C131" s="81" t="s">
        <v>602</v>
      </c>
      <c r="D131" s="148">
        <v>45555</v>
      </c>
      <c r="E131" s="324" t="s">
        <v>711</v>
      </c>
      <c r="F131" s="324"/>
      <c r="G131" s="324"/>
      <c r="H131" s="324"/>
    </row>
    <row r="132" spans="3:8" ht="33.6" customHeight="1" x14ac:dyDescent="0.25">
      <c r="C132" s="81" t="s">
        <v>625</v>
      </c>
      <c r="D132" s="148">
        <v>45805</v>
      </c>
      <c r="E132" s="324" t="s">
        <v>712</v>
      </c>
      <c r="F132" s="324"/>
      <c r="G132" s="324"/>
      <c r="H132" s="324"/>
    </row>
    <row r="133" spans="3:8" ht="34.950000000000003" customHeight="1" x14ac:dyDescent="0.25">
      <c r="C133" s="81" t="s">
        <v>648</v>
      </c>
      <c r="D133" s="148">
        <v>45805</v>
      </c>
      <c r="E133" s="324" t="s">
        <v>713</v>
      </c>
      <c r="F133" s="324"/>
      <c r="G133" s="324"/>
      <c r="H133" s="324"/>
    </row>
    <row r="134" spans="3:8" ht="34.950000000000003" customHeight="1" x14ac:dyDescent="0.25">
      <c r="C134" s="81" t="s">
        <v>292</v>
      </c>
      <c r="D134" s="148">
        <v>45975</v>
      </c>
      <c r="E134" s="324" t="s">
        <v>714</v>
      </c>
      <c r="F134" s="324"/>
      <c r="G134" s="324"/>
      <c r="H134" s="324"/>
    </row>
    <row r="135" spans="3:8" ht="61.2" customHeight="1" x14ac:dyDescent="0.25">
      <c r="C135" s="81" t="s">
        <v>668</v>
      </c>
      <c r="D135" s="148">
        <v>45989</v>
      </c>
      <c r="E135" s="324" t="s">
        <v>715</v>
      </c>
      <c r="F135" s="324"/>
      <c r="G135" s="324"/>
      <c r="H135" s="324"/>
    </row>
  </sheetData>
  <sheetProtection algorithmName="SHA-512" hashValue="NBYymlzAx0ghi0qJa8sCuOiraC3Wzz9J0wpjha/zQNkHHGPWS5sWfsVAsh/7C+SzYxHeGXiPd/x3z0/p/MkfIw==" saltValue="GHJHOjCycbzdKM98c76I5A==" spinCount="100000" sheet="1" formatCells="0" formatColumns="0" insertRows="0" deleteColumns="0" deleteRows="0"/>
  <dataConsolidate/>
  <mergeCells count="771">
    <mergeCell ref="AR100:AR102"/>
    <mergeCell ref="AS100:AS102"/>
    <mergeCell ref="AR81:AR83"/>
    <mergeCell ref="AS81:AS83"/>
    <mergeCell ref="AR84:AR90"/>
    <mergeCell ref="AS84:AS90"/>
    <mergeCell ref="AR91:AR93"/>
    <mergeCell ref="AS91:AS93"/>
    <mergeCell ref="AR94:AR96"/>
    <mergeCell ref="AS94:AS96"/>
    <mergeCell ref="AR97:AR99"/>
    <mergeCell ref="AS97:AS99"/>
    <mergeCell ref="AR61:AR62"/>
    <mergeCell ref="AS61:AS62"/>
    <mergeCell ref="AR63:AR66"/>
    <mergeCell ref="AS63:AS66"/>
    <mergeCell ref="AR67:AR69"/>
    <mergeCell ref="AS67:AS69"/>
    <mergeCell ref="AR70:AR73"/>
    <mergeCell ref="AS70:AS73"/>
    <mergeCell ref="AR74:AR80"/>
    <mergeCell ref="AS74:AS80"/>
    <mergeCell ref="AR46:AR48"/>
    <mergeCell ref="AS46:AS48"/>
    <mergeCell ref="AR49:AR52"/>
    <mergeCell ref="AR53:AR56"/>
    <mergeCell ref="AS53:AS56"/>
    <mergeCell ref="AR57:AR58"/>
    <mergeCell ref="AS57:AS58"/>
    <mergeCell ref="AR59:AR60"/>
    <mergeCell ref="AS49:AS50"/>
    <mergeCell ref="AL100:AL102"/>
    <mergeCell ref="AM100:AM102"/>
    <mergeCell ref="AN100:AN102"/>
    <mergeCell ref="AO100:AO102"/>
    <mergeCell ref="AP100:AP102"/>
    <mergeCell ref="AQ100:AQ102"/>
    <mergeCell ref="AR11:AR14"/>
    <mergeCell ref="AS11:AS14"/>
    <mergeCell ref="AR15:AR21"/>
    <mergeCell ref="AS15:AS21"/>
    <mergeCell ref="AR22:AR25"/>
    <mergeCell ref="AS22:AS25"/>
    <mergeCell ref="AR26:AR28"/>
    <mergeCell ref="AS26:AS28"/>
    <mergeCell ref="AR29:AR30"/>
    <mergeCell ref="AS29:AS30"/>
    <mergeCell ref="AR31:AR34"/>
    <mergeCell ref="AS31:AS34"/>
    <mergeCell ref="AR35:AR38"/>
    <mergeCell ref="AS35:AS38"/>
    <mergeCell ref="AR39:AR43"/>
    <mergeCell ref="AS39:AS43"/>
    <mergeCell ref="AR44:AR45"/>
    <mergeCell ref="AS44:AS45"/>
    <mergeCell ref="M100:M102"/>
    <mergeCell ref="N100:N102"/>
    <mergeCell ref="AD100:AD102"/>
    <mergeCell ref="AE100:AE102"/>
    <mergeCell ref="AF100:AF102"/>
    <mergeCell ref="AG100:AG102"/>
    <mergeCell ref="AH100:AH102"/>
    <mergeCell ref="AI100:AI102"/>
    <mergeCell ref="AK100:AK102"/>
    <mergeCell ref="E135:H135"/>
    <mergeCell ref="A100:A102"/>
    <mergeCell ref="B100:B102"/>
    <mergeCell ref="C100:C102"/>
    <mergeCell ref="D100:D102"/>
    <mergeCell ref="E100:E102"/>
    <mergeCell ref="F100:F102"/>
    <mergeCell ref="G100:G102"/>
    <mergeCell ref="I100:I102"/>
    <mergeCell ref="E133:H133"/>
    <mergeCell ref="E134:H134"/>
    <mergeCell ref="E128:H128"/>
    <mergeCell ref="E129:H129"/>
    <mergeCell ref="E130:H130"/>
    <mergeCell ref="E131:H131"/>
    <mergeCell ref="E132:H132"/>
    <mergeCell ref="E116:H116"/>
    <mergeCell ref="E118:H118"/>
    <mergeCell ref="E117:H117"/>
    <mergeCell ref="AP84:AP90"/>
    <mergeCell ref="AQ84:AQ90"/>
    <mergeCell ref="AP91:AP93"/>
    <mergeCell ref="AQ91:AQ93"/>
    <mergeCell ref="AP94:AP96"/>
    <mergeCell ref="AQ94:AQ96"/>
    <mergeCell ref="AP97:AP99"/>
    <mergeCell ref="AQ97:AQ99"/>
    <mergeCell ref="AP63:AP66"/>
    <mergeCell ref="AQ63:AQ66"/>
    <mergeCell ref="AP67:AP69"/>
    <mergeCell ref="AQ67:AQ69"/>
    <mergeCell ref="AP70:AP73"/>
    <mergeCell ref="AQ70:AQ73"/>
    <mergeCell ref="AP74:AP80"/>
    <mergeCell ref="AQ74:AQ80"/>
    <mergeCell ref="AP81:AP83"/>
    <mergeCell ref="AQ81:AQ83"/>
    <mergeCell ref="AP49:AP52"/>
    <mergeCell ref="AQ49:AQ52"/>
    <mergeCell ref="AP53:AP56"/>
    <mergeCell ref="AQ53:AQ56"/>
    <mergeCell ref="AP57:AP58"/>
    <mergeCell ref="AQ57:AQ58"/>
    <mergeCell ref="AP59:AP60"/>
    <mergeCell ref="AQ59:AQ60"/>
    <mergeCell ref="AP61:AP62"/>
    <mergeCell ref="AQ61:AQ62"/>
    <mergeCell ref="AP31:AP34"/>
    <mergeCell ref="AQ31:AQ34"/>
    <mergeCell ref="AP35:AP38"/>
    <mergeCell ref="AQ35:AQ38"/>
    <mergeCell ref="AP39:AP43"/>
    <mergeCell ref="AQ39:AQ43"/>
    <mergeCell ref="AP44:AP45"/>
    <mergeCell ref="AQ44:AQ45"/>
    <mergeCell ref="AP46:AP48"/>
    <mergeCell ref="AQ46:AQ48"/>
    <mergeCell ref="AP11:AP14"/>
    <mergeCell ref="AQ11:AQ14"/>
    <mergeCell ref="AP15:AP21"/>
    <mergeCell ref="AQ15:AQ21"/>
    <mergeCell ref="AP22:AP25"/>
    <mergeCell ref="AQ22:AQ25"/>
    <mergeCell ref="AP26:AP28"/>
    <mergeCell ref="AQ26:AQ28"/>
    <mergeCell ref="AP29:AP30"/>
    <mergeCell ref="AQ29:AQ30"/>
    <mergeCell ref="AL97:AL99"/>
    <mergeCell ref="AM97:AM99"/>
    <mergeCell ref="AK94:AK96"/>
    <mergeCell ref="AL94:AL96"/>
    <mergeCell ref="AM94:AM96"/>
    <mergeCell ref="A97:A99"/>
    <mergeCell ref="B97:B99"/>
    <mergeCell ref="C97:C99"/>
    <mergeCell ref="D97:D99"/>
    <mergeCell ref="E97:E99"/>
    <mergeCell ref="F97:F99"/>
    <mergeCell ref="G97:G99"/>
    <mergeCell ref="I97:I99"/>
    <mergeCell ref="J97:J99"/>
    <mergeCell ref="K97:K99"/>
    <mergeCell ref="L97:L99"/>
    <mergeCell ref="M97:M99"/>
    <mergeCell ref="N97:N99"/>
    <mergeCell ref="AD97:AD99"/>
    <mergeCell ref="AE97:AE99"/>
    <mergeCell ref="AF97:AF99"/>
    <mergeCell ref="AG97:AG99"/>
    <mergeCell ref="AH97:AH99"/>
    <mergeCell ref="AI97:AI99"/>
    <mergeCell ref="AK97:AK99"/>
    <mergeCell ref="L94:L96"/>
    <mergeCell ref="M94:M96"/>
    <mergeCell ref="N94:N96"/>
    <mergeCell ref="AD94:AD96"/>
    <mergeCell ref="AE94:AE96"/>
    <mergeCell ref="AF94:AF96"/>
    <mergeCell ref="AG94:AG96"/>
    <mergeCell ref="AH94:AH96"/>
    <mergeCell ref="AI94:AI96"/>
    <mergeCell ref="A94:A96"/>
    <mergeCell ref="B94:B96"/>
    <mergeCell ref="C94:C96"/>
    <mergeCell ref="D94:D96"/>
    <mergeCell ref="E94:E96"/>
    <mergeCell ref="F94:F96"/>
    <mergeCell ref="G94:G96"/>
    <mergeCell ref="E126:H126"/>
    <mergeCell ref="E127:H127"/>
    <mergeCell ref="A103:AI103"/>
    <mergeCell ref="E125:H125"/>
    <mergeCell ref="E124:H124"/>
    <mergeCell ref="E123:H123"/>
    <mergeCell ref="E122:H122"/>
    <mergeCell ref="E121:H121"/>
    <mergeCell ref="E110:H110"/>
    <mergeCell ref="E111:H111"/>
    <mergeCell ref="E114:H114"/>
    <mergeCell ref="E115:H115"/>
    <mergeCell ref="E119:H119"/>
    <mergeCell ref="E120:H120"/>
    <mergeCell ref="J100:J102"/>
    <mergeCell ref="K100:K102"/>
    <mergeCell ref="L100:L102"/>
    <mergeCell ref="F70:F73"/>
    <mergeCell ref="G70:G73"/>
    <mergeCell ref="F74:F80"/>
    <mergeCell ref="G74:G80"/>
    <mergeCell ref="F67:F69"/>
    <mergeCell ref="D91:D93"/>
    <mergeCell ref="E91:E93"/>
    <mergeCell ref="F91:F93"/>
    <mergeCell ref="G91:G93"/>
    <mergeCell ref="D70:D73"/>
    <mergeCell ref="E70:E73"/>
    <mergeCell ref="F81:F83"/>
    <mergeCell ref="G81:G83"/>
    <mergeCell ref="K46:K48"/>
    <mergeCell ref="L46:L48"/>
    <mergeCell ref="M46:M48"/>
    <mergeCell ref="N46:N48"/>
    <mergeCell ref="AD46:AD48"/>
    <mergeCell ref="AE46:AE48"/>
    <mergeCell ref="AF46:AF48"/>
    <mergeCell ref="E112:H112"/>
    <mergeCell ref="E113:H113"/>
    <mergeCell ref="I94:I96"/>
    <mergeCell ref="J94:J96"/>
    <mergeCell ref="K94:K96"/>
    <mergeCell ref="N49:N52"/>
    <mergeCell ref="L49:L52"/>
    <mergeCell ref="L53:L56"/>
    <mergeCell ref="M53:M56"/>
    <mergeCell ref="L57:L58"/>
    <mergeCell ref="M57:M58"/>
    <mergeCell ref="M49:M52"/>
    <mergeCell ref="AD49:AD52"/>
    <mergeCell ref="M67:M69"/>
    <mergeCell ref="N67:N69"/>
    <mergeCell ref="L63:L66"/>
    <mergeCell ref="AF67:AF69"/>
    <mergeCell ref="K44:K45"/>
    <mergeCell ref="L44:L45"/>
    <mergeCell ref="M44:M45"/>
    <mergeCell ref="N44:N45"/>
    <mergeCell ref="AD44:AD45"/>
    <mergeCell ref="AE44:AE45"/>
    <mergeCell ref="AF44:AF45"/>
    <mergeCell ref="AG44:AG45"/>
    <mergeCell ref="AH44:AH45"/>
    <mergeCell ref="M91:M93"/>
    <mergeCell ref="AG91:AG93"/>
    <mergeCell ref="AI74:AI80"/>
    <mergeCell ref="AL57:AL58"/>
    <mergeCell ref="AK74:AK80"/>
    <mergeCell ref="AK63:AK66"/>
    <mergeCell ref="AJ61:AJ62"/>
    <mergeCell ref="AI63:AI66"/>
    <mergeCell ref="AI53:AI56"/>
    <mergeCell ref="AI57:AI58"/>
    <mergeCell ref="AI59:AI60"/>
    <mergeCell ref="AL63:AL66"/>
    <mergeCell ref="AJ70:AJ73"/>
    <mergeCell ref="AK61:AK62"/>
    <mergeCell ref="AJ53:AJ56"/>
    <mergeCell ref="AL67:AL69"/>
    <mergeCell ref="AK57:AK58"/>
    <mergeCell ref="AK53:AK56"/>
    <mergeCell ref="AL59:AL60"/>
    <mergeCell ref="AL53:AL56"/>
    <mergeCell ref="N91:N93"/>
    <mergeCell ref="AE57:AE58"/>
    <mergeCell ref="AH57:AH58"/>
    <mergeCell ref="AL81:AL83"/>
    <mergeCell ref="J91:J93"/>
    <mergeCell ref="AM53:AM56"/>
    <mergeCell ref="AM57:AM58"/>
    <mergeCell ref="A91:A93"/>
    <mergeCell ref="B91:B93"/>
    <mergeCell ref="C91:C93"/>
    <mergeCell ref="C81:C83"/>
    <mergeCell ref="A84:A90"/>
    <mergeCell ref="AH81:AH83"/>
    <mergeCell ref="AE70:AE73"/>
    <mergeCell ref="J61:J62"/>
    <mergeCell ref="K61:K62"/>
    <mergeCell ref="K63:K66"/>
    <mergeCell ref="K70:K73"/>
    <mergeCell ref="N70:N73"/>
    <mergeCell ref="J70:J73"/>
    <mergeCell ref="J63:J66"/>
    <mergeCell ref="AF70:AF73"/>
    <mergeCell ref="AG70:AG73"/>
    <mergeCell ref="AF63:AF66"/>
    <mergeCell ref="AG63:AG66"/>
    <mergeCell ref="AH63:AH66"/>
    <mergeCell ref="AF74:AF80"/>
    <mergeCell ref="D61:D62"/>
    <mergeCell ref="I12:I14"/>
    <mergeCell ref="B12:B14"/>
    <mergeCell ref="AH91:AH93"/>
    <mergeCell ref="I91:I93"/>
    <mergeCell ref="AK91:AK93"/>
    <mergeCell ref="AM91:AM93"/>
    <mergeCell ref="AL91:AL93"/>
    <mergeCell ref="E84:E90"/>
    <mergeCell ref="F84:F90"/>
    <mergeCell ref="G84:G90"/>
    <mergeCell ref="AD91:AD93"/>
    <mergeCell ref="AE91:AE93"/>
    <mergeCell ref="AF91:AF93"/>
    <mergeCell ref="AK84:AK90"/>
    <mergeCell ref="AM84:AM90"/>
    <mergeCell ref="AL84:AL90"/>
    <mergeCell ref="M84:M90"/>
    <mergeCell ref="N84:N90"/>
    <mergeCell ref="AD84:AD90"/>
    <mergeCell ref="AE84:AE90"/>
    <mergeCell ref="AF84:AF90"/>
    <mergeCell ref="AG84:AG90"/>
    <mergeCell ref="AH84:AH90"/>
    <mergeCell ref="AI91:AI93"/>
    <mergeCell ref="A59:A60"/>
    <mergeCell ref="A6:C7"/>
    <mergeCell ref="A9:C9"/>
    <mergeCell ref="H6:I6"/>
    <mergeCell ref="H7:I7"/>
    <mergeCell ref="F6:G6"/>
    <mergeCell ref="F7:G7"/>
    <mergeCell ref="D8:I8"/>
    <mergeCell ref="D9:I9"/>
    <mergeCell ref="B15:B21"/>
    <mergeCell ref="A8:C8"/>
    <mergeCell ref="F15:F21"/>
    <mergeCell ref="G15:G21"/>
    <mergeCell ref="I15:I21"/>
    <mergeCell ref="E15:E21"/>
    <mergeCell ref="A15:A21"/>
    <mergeCell ref="A12:A14"/>
    <mergeCell ref="C12:C14"/>
    <mergeCell ref="D12:D14"/>
    <mergeCell ref="E12:E14"/>
    <mergeCell ref="F12:F14"/>
    <mergeCell ref="G12:G14"/>
    <mergeCell ref="H12:H14"/>
    <mergeCell ref="D53:D56"/>
    <mergeCell ref="E53:E56"/>
    <mergeCell ref="B53:B56"/>
    <mergeCell ref="B57:B58"/>
    <mergeCell ref="A53:A56"/>
    <mergeCell ref="J44:J45"/>
    <mergeCell ref="J46:J48"/>
    <mergeCell ref="B84:B90"/>
    <mergeCell ref="C74:C80"/>
    <mergeCell ref="D74:D80"/>
    <mergeCell ref="E74:E80"/>
    <mergeCell ref="J53:J56"/>
    <mergeCell ref="J57:J58"/>
    <mergeCell ref="A70:A73"/>
    <mergeCell ref="B70:B73"/>
    <mergeCell ref="A81:A83"/>
    <mergeCell ref="A74:A80"/>
    <mergeCell ref="J81:J83"/>
    <mergeCell ref="A57:A58"/>
    <mergeCell ref="C49:C52"/>
    <mergeCell ref="D49:D52"/>
    <mergeCell ref="E49:E52"/>
    <mergeCell ref="F49:F52"/>
    <mergeCell ref="C61:C62"/>
    <mergeCell ref="A44:A45"/>
    <mergeCell ref="K91:K93"/>
    <mergeCell ref="I57:I58"/>
    <mergeCell ref="I59:I60"/>
    <mergeCell ref="L91:L93"/>
    <mergeCell ref="C57:C58"/>
    <mergeCell ref="C84:C90"/>
    <mergeCell ref="AI84:AI90"/>
    <mergeCell ref="D84:D90"/>
    <mergeCell ref="N74:N80"/>
    <mergeCell ref="N81:N83"/>
    <mergeCell ref="C70:C73"/>
    <mergeCell ref="AG74:AG80"/>
    <mergeCell ref="AH74:AH80"/>
    <mergeCell ref="L84:L90"/>
    <mergeCell ref="I84:I90"/>
    <mergeCell ref="J84:J90"/>
    <mergeCell ref="K84:K90"/>
    <mergeCell ref="D81:D83"/>
    <mergeCell ref="E81:E83"/>
    <mergeCell ref="J74:J80"/>
    <mergeCell ref="K74:K80"/>
    <mergeCell ref="L74:L80"/>
    <mergeCell ref="M74:M80"/>
    <mergeCell ref="I81:I83"/>
    <mergeCell ref="B44:B45"/>
    <mergeCell ref="I44:I45"/>
    <mergeCell ref="I46:I48"/>
    <mergeCell ref="C44:C45"/>
    <mergeCell ref="A46:A48"/>
    <mergeCell ref="A35:A38"/>
    <mergeCell ref="C35:C38"/>
    <mergeCell ref="C39:C43"/>
    <mergeCell ref="D35:D38"/>
    <mergeCell ref="E35:E38"/>
    <mergeCell ref="A39:A43"/>
    <mergeCell ref="B35:B38"/>
    <mergeCell ref="B46:B48"/>
    <mergeCell ref="C46:C48"/>
    <mergeCell ref="F46:F48"/>
    <mergeCell ref="G46:G48"/>
    <mergeCell ref="D44:D45"/>
    <mergeCell ref="E44:E45"/>
    <mergeCell ref="F44:F45"/>
    <mergeCell ref="G44:G45"/>
    <mergeCell ref="D46:D48"/>
    <mergeCell ref="E46:E48"/>
    <mergeCell ref="G31:G34"/>
    <mergeCell ref="I31:I34"/>
    <mergeCell ref="H31:H32"/>
    <mergeCell ref="AD31:AD34"/>
    <mergeCell ref="M31:M34"/>
    <mergeCell ref="J31:J34"/>
    <mergeCell ref="A31:A34"/>
    <mergeCell ref="E39:E43"/>
    <mergeCell ref="F39:F43"/>
    <mergeCell ref="D39:D43"/>
    <mergeCell ref="B31:B34"/>
    <mergeCell ref="C31:C34"/>
    <mergeCell ref="D31:D34"/>
    <mergeCell ref="E31:E34"/>
    <mergeCell ref="F31:F34"/>
    <mergeCell ref="J35:J38"/>
    <mergeCell ref="K35:K38"/>
    <mergeCell ref="J39:J43"/>
    <mergeCell ref="K39:K43"/>
    <mergeCell ref="B39:B43"/>
    <mergeCell ref="N39:N43"/>
    <mergeCell ref="L35:L38"/>
    <mergeCell ref="M35:M38"/>
    <mergeCell ref="N35:N38"/>
    <mergeCell ref="K22:K25"/>
    <mergeCell ref="L22:L25"/>
    <mergeCell ref="M22:M25"/>
    <mergeCell ref="AH13:AH14"/>
    <mergeCell ref="J11:AH11"/>
    <mergeCell ref="AD12:AH12"/>
    <mergeCell ref="J13:J14"/>
    <mergeCell ref="Q13:Q14"/>
    <mergeCell ref="P13:P14"/>
    <mergeCell ref="O12:X12"/>
    <mergeCell ref="R13:X13"/>
    <mergeCell ref="K13:K14"/>
    <mergeCell ref="L13:L14"/>
    <mergeCell ref="M13:M14"/>
    <mergeCell ref="AD13:AD14"/>
    <mergeCell ref="AE13:AE14"/>
    <mergeCell ref="AF13:AF14"/>
    <mergeCell ref="AG13:AG14"/>
    <mergeCell ref="Y13:Y14"/>
    <mergeCell ref="Z13:Z14"/>
    <mergeCell ref="AA13:AA14"/>
    <mergeCell ref="AB13:AB14"/>
    <mergeCell ref="A26:A28"/>
    <mergeCell ref="C26:C28"/>
    <mergeCell ref="B26:B28"/>
    <mergeCell ref="J15:J21"/>
    <mergeCell ref="D15:D21"/>
    <mergeCell ref="D29:D30"/>
    <mergeCell ref="E29:E30"/>
    <mergeCell ref="F29:F30"/>
    <mergeCell ref="G29:G30"/>
    <mergeCell ref="C15:C21"/>
    <mergeCell ref="A29:A30"/>
    <mergeCell ref="C29:C30"/>
    <mergeCell ref="J22:J25"/>
    <mergeCell ref="G22:G25"/>
    <mergeCell ref="D26:D28"/>
    <mergeCell ref="E26:E28"/>
    <mergeCell ref="F26:F28"/>
    <mergeCell ref="G26:G28"/>
    <mergeCell ref="I26:I28"/>
    <mergeCell ref="I29:I30"/>
    <mergeCell ref="B29:B30"/>
    <mergeCell ref="I22:I25"/>
    <mergeCell ref="AG1:AI1"/>
    <mergeCell ref="AG2:AI2"/>
    <mergeCell ref="AG3:AI3"/>
    <mergeCell ref="AG4:AI4"/>
    <mergeCell ref="D6:E7"/>
    <mergeCell ref="A22:A25"/>
    <mergeCell ref="C22:C25"/>
    <mergeCell ref="D22:D25"/>
    <mergeCell ref="AI15:AI21"/>
    <mergeCell ref="AI12:AI14"/>
    <mergeCell ref="AC13:AC14"/>
    <mergeCell ref="K15:K21"/>
    <mergeCell ref="L15:L21"/>
    <mergeCell ref="M15:M21"/>
    <mergeCell ref="N15:N21"/>
    <mergeCell ref="AD15:AD21"/>
    <mergeCell ref="AE15:AE21"/>
    <mergeCell ref="N13:N14"/>
    <mergeCell ref="A1:C4"/>
    <mergeCell ref="D1:AF4"/>
    <mergeCell ref="A11:I11"/>
    <mergeCell ref="B22:B25"/>
    <mergeCell ref="O13:O14"/>
    <mergeCell ref="J12:N12"/>
    <mergeCell ref="L29:L30"/>
    <mergeCell ref="M29:M30"/>
    <mergeCell ref="AD35:AD38"/>
    <mergeCell ref="AE35:AE38"/>
    <mergeCell ref="E22:E25"/>
    <mergeCell ref="F22:F25"/>
    <mergeCell ref="N22:N25"/>
    <mergeCell ref="F35:F38"/>
    <mergeCell ref="L39:L43"/>
    <mergeCell ref="J26:J28"/>
    <mergeCell ref="K26:K28"/>
    <mergeCell ref="L26:L28"/>
    <mergeCell ref="M26:M28"/>
    <mergeCell ref="N26:N28"/>
    <mergeCell ref="N31:N34"/>
    <mergeCell ref="N29:N30"/>
    <mergeCell ref="J29:J30"/>
    <mergeCell ref="K29:K30"/>
    <mergeCell ref="L31:L34"/>
    <mergeCell ref="K31:K34"/>
    <mergeCell ref="G35:G38"/>
    <mergeCell ref="I35:I38"/>
    <mergeCell ref="G39:G43"/>
    <mergeCell ref="I39:I43"/>
    <mergeCell ref="A49:A52"/>
    <mergeCell ref="A61:A62"/>
    <mergeCell ref="A67:A69"/>
    <mergeCell ref="G67:G69"/>
    <mergeCell ref="B61:B62"/>
    <mergeCell ref="F59:F60"/>
    <mergeCell ref="G59:G60"/>
    <mergeCell ref="AG59:AG60"/>
    <mergeCell ref="A63:A66"/>
    <mergeCell ref="I67:I69"/>
    <mergeCell ref="AG67:AG69"/>
    <mergeCell ref="F63:F66"/>
    <mergeCell ref="G63:G66"/>
    <mergeCell ref="I63:I66"/>
    <mergeCell ref="L59:L60"/>
    <mergeCell ref="M59:M60"/>
    <mergeCell ref="N59:N60"/>
    <mergeCell ref="L61:L62"/>
    <mergeCell ref="AD61:AD62"/>
    <mergeCell ref="AE59:AE60"/>
    <mergeCell ref="AF59:AF60"/>
    <mergeCell ref="AD59:AD60"/>
    <mergeCell ref="AE61:AE62"/>
    <mergeCell ref="B63:B66"/>
    <mergeCell ref="M39:M43"/>
    <mergeCell ref="J49:J52"/>
    <mergeCell ref="K49:K52"/>
    <mergeCell ref="L70:L73"/>
    <mergeCell ref="M70:M73"/>
    <mergeCell ref="L81:L83"/>
    <mergeCell ref="H39:H40"/>
    <mergeCell ref="C63:C66"/>
    <mergeCell ref="D63:D66"/>
    <mergeCell ref="E63:E66"/>
    <mergeCell ref="C59:C60"/>
    <mergeCell ref="D59:D60"/>
    <mergeCell ref="E59:E60"/>
    <mergeCell ref="J67:J69"/>
    <mergeCell ref="K67:K69"/>
    <mergeCell ref="L67:L69"/>
    <mergeCell ref="G61:G62"/>
    <mergeCell ref="E61:E62"/>
    <mergeCell ref="F61:F62"/>
    <mergeCell ref="I61:I62"/>
    <mergeCell ref="K81:K83"/>
    <mergeCell ref="I53:I56"/>
    <mergeCell ref="F57:F58"/>
    <mergeCell ref="I49:I52"/>
    <mergeCell ref="AG46:AG48"/>
    <mergeCell ref="AH46:AH48"/>
    <mergeCell ref="B74:B80"/>
    <mergeCell ref="B67:B69"/>
    <mergeCell ref="D67:D69"/>
    <mergeCell ref="E67:E69"/>
    <mergeCell ref="C67:C69"/>
    <mergeCell ref="B81:B83"/>
    <mergeCell ref="I70:I73"/>
    <mergeCell ref="I74:I80"/>
    <mergeCell ref="AD67:AD69"/>
    <mergeCell ref="B59:B60"/>
    <mergeCell ref="B49:B52"/>
    <mergeCell ref="G49:G52"/>
    <mergeCell ref="K57:K58"/>
    <mergeCell ref="J59:J60"/>
    <mergeCell ref="K53:K56"/>
    <mergeCell ref="C53:C56"/>
    <mergeCell ref="F53:F56"/>
    <mergeCell ref="G53:G56"/>
    <mergeCell ref="D57:D58"/>
    <mergeCell ref="E57:E58"/>
    <mergeCell ref="K59:K60"/>
    <mergeCell ref="G57:G58"/>
    <mergeCell ref="AK44:AK45"/>
    <mergeCell ref="AK39:AK43"/>
    <mergeCell ref="AJ39:AJ43"/>
    <mergeCell ref="AI35:AI38"/>
    <mergeCell ref="AJ26:AJ28"/>
    <mergeCell ref="AI26:AI28"/>
    <mergeCell ref="AJ29:AJ30"/>
    <mergeCell ref="AH35:AH38"/>
    <mergeCell ref="AH26:AH28"/>
    <mergeCell ref="AJ35:AJ38"/>
    <mergeCell ref="AK11:AK14"/>
    <mergeCell ref="AK15:AK21"/>
    <mergeCell ref="AL11:AL14"/>
    <mergeCell ref="AL15:AL21"/>
    <mergeCell ref="AF35:AF38"/>
    <mergeCell ref="AG35:AG38"/>
    <mergeCell ref="AE31:AE34"/>
    <mergeCell ref="AF31:AF34"/>
    <mergeCell ref="AG31:AG34"/>
    <mergeCell ref="AL35:AL38"/>
    <mergeCell ref="AF29:AF30"/>
    <mergeCell ref="AG29:AG30"/>
    <mergeCell ref="AJ15:AJ21"/>
    <mergeCell ref="AH22:AH25"/>
    <mergeCell ref="AH15:AH21"/>
    <mergeCell ref="AI22:AI25"/>
    <mergeCell ref="AI11:AJ11"/>
    <mergeCell ref="AF15:AF21"/>
    <mergeCell ref="AG15:AG21"/>
    <mergeCell ref="AJ13:AJ14"/>
    <mergeCell ref="AK26:AK28"/>
    <mergeCell ref="AK35:AK38"/>
    <mergeCell ref="AH31:AH34"/>
    <mergeCell ref="AI31:AI34"/>
    <mergeCell ref="AK49:AK52"/>
    <mergeCell ref="AF61:AF62"/>
    <mergeCell ref="AG61:AG62"/>
    <mergeCell ref="AH61:AH62"/>
    <mergeCell ref="N57:N58"/>
    <mergeCell ref="AF57:AF58"/>
    <mergeCell ref="AD53:AD56"/>
    <mergeCell ref="AD57:AD58"/>
    <mergeCell ref="AF53:AF56"/>
    <mergeCell ref="AH53:AH56"/>
    <mergeCell ref="N53:N56"/>
    <mergeCell ref="AI61:AI62"/>
    <mergeCell ref="AH59:AH60"/>
    <mergeCell ref="AG57:AG58"/>
    <mergeCell ref="AE53:AE56"/>
    <mergeCell ref="AF49:AF52"/>
    <mergeCell ref="AG49:AG52"/>
    <mergeCell ref="AH49:AH52"/>
    <mergeCell ref="AI49:AI52"/>
    <mergeCell ref="AG53:AG56"/>
    <mergeCell ref="AM11:AM14"/>
    <mergeCell ref="AM15:AM21"/>
    <mergeCell ref="AM22:AM25"/>
    <mergeCell ref="AM26:AM28"/>
    <mergeCell ref="AM35:AM38"/>
    <mergeCell ref="AM39:AM43"/>
    <mergeCell ref="AM49:AM52"/>
    <mergeCell ref="AL49:AL52"/>
    <mergeCell ref="AL39:AL43"/>
    <mergeCell ref="AL31:AL34"/>
    <mergeCell ref="AL29:AL30"/>
    <mergeCell ref="AM29:AM30"/>
    <mergeCell ref="AM31:AM34"/>
    <mergeCell ref="AM44:AM45"/>
    <mergeCell ref="AM46:AM48"/>
    <mergeCell ref="AL46:AL48"/>
    <mergeCell ref="AL22:AL25"/>
    <mergeCell ref="AL44:AL45"/>
    <mergeCell ref="AL26:AL28"/>
    <mergeCell ref="AD39:AD43"/>
    <mergeCell ref="AE49:AE52"/>
    <mergeCell ref="AK22:AK25"/>
    <mergeCell ref="AJ22:AJ25"/>
    <mergeCell ref="AD29:AD30"/>
    <mergeCell ref="AE29:AE30"/>
    <mergeCell ref="AD26:AD28"/>
    <mergeCell ref="AE26:AE28"/>
    <mergeCell ref="AF26:AF28"/>
    <mergeCell ref="AG26:AG28"/>
    <mergeCell ref="AD22:AD25"/>
    <mergeCell ref="AE22:AE25"/>
    <mergeCell ref="AF22:AF25"/>
    <mergeCell ref="AG22:AG25"/>
    <mergeCell ref="AK46:AK48"/>
    <mergeCell ref="AI29:AI30"/>
    <mergeCell ref="AE39:AE43"/>
    <mergeCell ref="AF39:AF43"/>
    <mergeCell ref="AG39:AG43"/>
    <mergeCell ref="AI46:AI48"/>
    <mergeCell ref="AI39:AI43"/>
    <mergeCell ref="AH39:AH43"/>
    <mergeCell ref="AI44:AI45"/>
    <mergeCell ref="AH29:AH30"/>
    <mergeCell ref="AM59:AM60"/>
    <mergeCell ref="AM61:AM62"/>
    <mergeCell ref="AM63:AM66"/>
    <mergeCell ref="AM70:AM73"/>
    <mergeCell ref="AM74:AM80"/>
    <mergeCell ref="AM81:AM83"/>
    <mergeCell ref="AG81:AG83"/>
    <mergeCell ref="AJ74:AJ80"/>
    <mergeCell ref="AJ63:AJ66"/>
    <mergeCell ref="AJ59:AJ60"/>
    <mergeCell ref="AL70:AL73"/>
    <mergeCell ref="AK59:AK60"/>
    <mergeCell ref="AH67:AH69"/>
    <mergeCell ref="AK81:AK83"/>
    <mergeCell ref="AI81:AI83"/>
    <mergeCell ref="AI70:AI73"/>
    <mergeCell ref="AK70:AK73"/>
    <mergeCell ref="AH70:AH73"/>
    <mergeCell ref="AM67:AM69"/>
    <mergeCell ref="AJ67:AJ69"/>
    <mergeCell ref="AI67:AI69"/>
    <mergeCell ref="AL74:AL80"/>
    <mergeCell ref="AL61:AL62"/>
    <mergeCell ref="AD81:AD83"/>
    <mergeCell ref="AD70:AD73"/>
    <mergeCell ref="M63:M66"/>
    <mergeCell ref="N63:N66"/>
    <mergeCell ref="M61:M62"/>
    <mergeCell ref="N61:N62"/>
    <mergeCell ref="AF81:AF83"/>
    <mergeCell ref="AD74:AD80"/>
    <mergeCell ref="AD63:AD66"/>
    <mergeCell ref="AE63:AE66"/>
    <mergeCell ref="AE67:AE69"/>
    <mergeCell ref="AE81:AE83"/>
    <mergeCell ref="M81:M83"/>
    <mergeCell ref="AE74:AE80"/>
    <mergeCell ref="AN11:AN14"/>
    <mergeCell ref="AO11:AO14"/>
    <mergeCell ref="AN15:AN21"/>
    <mergeCell ref="AO15:AO21"/>
    <mergeCell ref="AN22:AN25"/>
    <mergeCell ref="AO22:AO25"/>
    <mergeCell ref="AN26:AN28"/>
    <mergeCell ref="AO26:AO28"/>
    <mergeCell ref="AN29:AN30"/>
    <mergeCell ref="AO29:AO30"/>
    <mergeCell ref="AO57:AO58"/>
    <mergeCell ref="AN59:AN60"/>
    <mergeCell ref="AO59:AO60"/>
    <mergeCell ref="AN61:AN62"/>
    <mergeCell ref="AO61:AO62"/>
    <mergeCell ref="AN31:AN34"/>
    <mergeCell ref="AO31:AO34"/>
    <mergeCell ref="AN35:AN38"/>
    <mergeCell ref="AO35:AO38"/>
    <mergeCell ref="AN39:AN43"/>
    <mergeCell ref="AO39:AO43"/>
    <mergeCell ref="AN44:AN45"/>
    <mergeCell ref="AO44:AO45"/>
    <mergeCell ref="AN46:AN48"/>
    <mergeCell ref="AO46:AO48"/>
    <mergeCell ref="AN49:AN52"/>
    <mergeCell ref="AO49:AO52"/>
    <mergeCell ref="AN53:AN56"/>
    <mergeCell ref="AO53:AO56"/>
    <mergeCell ref="AN57:AN58"/>
    <mergeCell ref="AN84:AN90"/>
    <mergeCell ref="AO84:AO90"/>
    <mergeCell ref="AN91:AN93"/>
    <mergeCell ref="AO91:AO93"/>
    <mergeCell ref="AN94:AN96"/>
    <mergeCell ref="AO94:AO96"/>
    <mergeCell ref="AN97:AN99"/>
    <mergeCell ref="AO97:AO99"/>
    <mergeCell ref="AN63:AN66"/>
    <mergeCell ref="AO63:AO66"/>
    <mergeCell ref="AN67:AN69"/>
    <mergeCell ref="AO67:AO69"/>
    <mergeCell ref="AN70:AN73"/>
    <mergeCell ref="AO70:AO73"/>
    <mergeCell ref="AN74:AN80"/>
    <mergeCell ref="AO74:AO80"/>
    <mergeCell ref="AN81:AN83"/>
    <mergeCell ref="AO81:AO83"/>
  </mergeCells>
  <phoneticPr fontId="61" type="noConversion"/>
  <conditionalFormatting sqref="J15">
    <cfRule type="cellIs" dxfId="619" priority="2067" operator="equal">
      <formula>"Muy Alta"</formula>
    </cfRule>
    <cfRule type="cellIs" dxfId="618" priority="2068" operator="equal">
      <formula>"Alta"</formula>
    </cfRule>
    <cfRule type="cellIs" dxfId="617" priority="2069" operator="equal">
      <formula>"Media"</formula>
    </cfRule>
    <cfRule type="cellIs" dxfId="616" priority="2071" operator="equal">
      <formula>"Muy Baja"</formula>
    </cfRule>
    <cfRule type="cellIs" dxfId="615" priority="2070" operator="equal">
      <formula>"Baja"</formula>
    </cfRule>
  </conditionalFormatting>
  <conditionalFormatting sqref="J22">
    <cfRule type="cellIs" dxfId="614" priority="1437" operator="equal">
      <formula>"Muy Alta"</formula>
    </cfRule>
    <cfRule type="cellIs" dxfId="613" priority="1439" operator="equal">
      <formula>"Media"</formula>
    </cfRule>
    <cfRule type="cellIs" dxfId="612" priority="1438" operator="equal">
      <formula>"Alta"</formula>
    </cfRule>
    <cfRule type="cellIs" dxfId="611" priority="1440" operator="equal">
      <formula>"Baja"</formula>
    </cfRule>
    <cfRule type="cellIs" dxfId="610" priority="1441" operator="equal">
      <formula>"Muy Baja"</formula>
    </cfRule>
  </conditionalFormatting>
  <conditionalFormatting sqref="J26 J29 J81:J82">
    <cfRule type="cellIs" dxfId="609" priority="1841" operator="equal">
      <formula>"Muy Baja"</formula>
    </cfRule>
    <cfRule type="cellIs" dxfId="608" priority="1837" operator="equal">
      <formula>"Muy Alta"</formula>
    </cfRule>
    <cfRule type="cellIs" dxfId="607" priority="1838" operator="equal">
      <formula>"Alta"</formula>
    </cfRule>
    <cfRule type="cellIs" dxfId="606" priority="1839" operator="equal">
      <formula>"Media"</formula>
    </cfRule>
    <cfRule type="cellIs" dxfId="605" priority="1840" operator="equal">
      <formula>"Baja"</formula>
    </cfRule>
  </conditionalFormatting>
  <conditionalFormatting sqref="J31">
    <cfRule type="cellIs" dxfId="604" priority="367" operator="equal">
      <formula>"Alta"</formula>
    </cfRule>
    <cfRule type="cellIs" dxfId="603" priority="368" operator="equal">
      <formula>"Media"</formula>
    </cfRule>
    <cfRule type="cellIs" dxfId="602" priority="369" operator="equal">
      <formula>"Baja"</formula>
    </cfRule>
    <cfRule type="cellIs" dxfId="601" priority="370" operator="equal">
      <formula>"Muy Baja"</formula>
    </cfRule>
    <cfRule type="cellIs" dxfId="600" priority="366" operator="equal">
      <formula>"Muy Alta"</formula>
    </cfRule>
  </conditionalFormatting>
  <conditionalFormatting sqref="J35">
    <cfRule type="cellIs" dxfId="599" priority="684" operator="equal">
      <formula>"Muy Baja"</formula>
    </cfRule>
    <cfRule type="cellIs" dxfId="598" priority="682" operator="equal">
      <formula>"Media"</formula>
    </cfRule>
    <cfRule type="cellIs" dxfId="597" priority="681" operator="equal">
      <formula>"Alta"</formula>
    </cfRule>
    <cfRule type="cellIs" dxfId="596" priority="683" operator="equal">
      <formula>"Baja"</formula>
    </cfRule>
    <cfRule type="cellIs" dxfId="595" priority="680" operator="equal">
      <formula>"Muy Alta"</formula>
    </cfRule>
  </conditionalFormatting>
  <conditionalFormatting sqref="J39:J42">
    <cfRule type="cellIs" dxfId="594" priority="1090" operator="equal">
      <formula>"Baja"</formula>
    </cfRule>
    <cfRule type="cellIs" dxfId="593" priority="1089" operator="equal">
      <formula>"Media"</formula>
    </cfRule>
    <cfRule type="cellIs" dxfId="592" priority="1087" operator="equal">
      <formula>"Muy Alta"</formula>
    </cfRule>
    <cfRule type="cellIs" dxfId="591" priority="1091" operator="equal">
      <formula>"Muy Baja"</formula>
    </cfRule>
    <cfRule type="cellIs" dxfId="590" priority="1088" operator="equal">
      <formula>"Alta"</formula>
    </cfRule>
  </conditionalFormatting>
  <conditionalFormatting sqref="J44">
    <cfRule type="cellIs" dxfId="589" priority="242" operator="equal">
      <formula>"Muy Alta"</formula>
    </cfRule>
    <cfRule type="cellIs" dxfId="588" priority="243" operator="equal">
      <formula>"Alta"</formula>
    </cfRule>
    <cfRule type="cellIs" dxfId="587" priority="244" operator="equal">
      <formula>"Media"</formula>
    </cfRule>
    <cfRule type="cellIs" dxfId="586" priority="245" operator="equal">
      <formula>"Baja"</formula>
    </cfRule>
    <cfRule type="cellIs" dxfId="585" priority="246" operator="equal">
      <formula>"Muy Baja"</formula>
    </cfRule>
  </conditionalFormatting>
  <conditionalFormatting sqref="J46">
    <cfRule type="cellIs" dxfId="584" priority="201" operator="equal">
      <formula>"Alta"</formula>
    </cfRule>
    <cfRule type="cellIs" dxfId="583" priority="202" operator="equal">
      <formula>"Media"</formula>
    </cfRule>
    <cfRule type="cellIs" dxfId="582" priority="203" operator="equal">
      <formula>"Baja"</formula>
    </cfRule>
    <cfRule type="cellIs" dxfId="581" priority="204" operator="equal">
      <formula>"Muy Baja"</formula>
    </cfRule>
    <cfRule type="cellIs" dxfId="580" priority="200" operator="equal">
      <formula>"Muy Alta"</formula>
    </cfRule>
  </conditionalFormatting>
  <conditionalFormatting sqref="J49">
    <cfRule type="cellIs" dxfId="579" priority="642" operator="equal">
      <formula>"Muy Alta"</formula>
    </cfRule>
    <cfRule type="cellIs" dxfId="578" priority="643" operator="equal">
      <formula>"Alta"</formula>
    </cfRule>
    <cfRule type="cellIs" dxfId="577" priority="644" operator="equal">
      <formula>"Media"</formula>
    </cfRule>
    <cfRule type="cellIs" dxfId="576" priority="645" operator="equal">
      <formula>"Baja"</formula>
    </cfRule>
    <cfRule type="cellIs" dxfId="575" priority="646" operator="equal">
      <formula>"Muy Baja"</formula>
    </cfRule>
  </conditionalFormatting>
  <conditionalFormatting sqref="J53">
    <cfRule type="cellIs" dxfId="574" priority="607" operator="equal">
      <formula>"Baja"</formula>
    </cfRule>
    <cfRule type="cellIs" dxfId="573" priority="606" operator="equal">
      <formula>"Media"</formula>
    </cfRule>
    <cfRule type="cellIs" dxfId="572" priority="605" operator="equal">
      <formula>"Alta"</formula>
    </cfRule>
    <cfRule type="cellIs" dxfId="571" priority="604" operator="equal">
      <formula>"Muy Alta"</formula>
    </cfRule>
    <cfRule type="cellIs" dxfId="570" priority="608" operator="equal">
      <formula>"Muy Baja"</formula>
    </cfRule>
  </conditionalFormatting>
  <conditionalFormatting sqref="J57">
    <cfRule type="cellIs" dxfId="569" priority="494" operator="equal">
      <formula>"Muy Baja"</formula>
    </cfRule>
    <cfRule type="cellIs" dxfId="568" priority="492" operator="equal">
      <formula>"Media"</formula>
    </cfRule>
    <cfRule type="cellIs" dxfId="567" priority="491" operator="equal">
      <formula>"Alta"</formula>
    </cfRule>
    <cfRule type="cellIs" dxfId="566" priority="490" operator="equal">
      <formula>"Muy Alta"</formula>
    </cfRule>
    <cfRule type="cellIs" dxfId="565" priority="493" operator="equal">
      <formula>"Baja"</formula>
    </cfRule>
  </conditionalFormatting>
  <conditionalFormatting sqref="J59">
    <cfRule type="cellIs" dxfId="564" priority="442" operator="equal">
      <formula>"Muy Alta"</formula>
    </cfRule>
    <cfRule type="cellIs" dxfId="563" priority="443" operator="equal">
      <formula>"Alta"</formula>
    </cfRule>
    <cfRule type="cellIs" dxfId="562" priority="444" operator="equal">
      <formula>"Media"</formula>
    </cfRule>
    <cfRule type="cellIs" dxfId="561" priority="445" operator="equal">
      <formula>"Baja"</formula>
    </cfRule>
    <cfRule type="cellIs" dxfId="560" priority="446" operator="equal">
      <formula>"Muy Baja"</formula>
    </cfRule>
  </conditionalFormatting>
  <conditionalFormatting sqref="J61">
    <cfRule type="cellIs" dxfId="559" priority="1352" operator="equal">
      <formula>"Alta"</formula>
    </cfRule>
    <cfRule type="cellIs" dxfId="558" priority="1351" operator="equal">
      <formula>"Muy Alta"</formula>
    </cfRule>
    <cfRule type="cellIs" dxfId="557" priority="1353" operator="equal">
      <formula>"Media"</formula>
    </cfRule>
    <cfRule type="cellIs" dxfId="556" priority="1354" operator="equal">
      <formula>"Baja"</formula>
    </cfRule>
    <cfRule type="cellIs" dxfId="555" priority="1355" operator="equal">
      <formula>"Muy Baja"</formula>
    </cfRule>
  </conditionalFormatting>
  <conditionalFormatting sqref="J63">
    <cfRule type="cellIs" dxfId="554" priority="1197" operator="equal">
      <formula>"Muy Alta"</formula>
    </cfRule>
    <cfRule type="cellIs" dxfId="553" priority="1198" operator="equal">
      <formula>"Alta"</formula>
    </cfRule>
    <cfRule type="cellIs" dxfId="552" priority="1199" operator="equal">
      <formula>"Media"</formula>
    </cfRule>
    <cfRule type="cellIs" dxfId="551" priority="1200" operator="equal">
      <formula>"Baja"</formula>
    </cfRule>
    <cfRule type="cellIs" dxfId="550" priority="1201" operator="equal">
      <formula>"Muy Baja"</formula>
    </cfRule>
  </conditionalFormatting>
  <conditionalFormatting sqref="J67">
    <cfRule type="cellIs" dxfId="549" priority="353" operator="equal">
      <formula>"Alta"</formula>
    </cfRule>
    <cfRule type="cellIs" dxfId="548" priority="356" operator="equal">
      <formula>"Muy Baja"</formula>
    </cfRule>
    <cfRule type="cellIs" dxfId="547" priority="355" operator="equal">
      <formula>"Baja"</formula>
    </cfRule>
    <cfRule type="cellIs" dxfId="546" priority="352" operator="equal">
      <formula>"Muy Alta"</formula>
    </cfRule>
    <cfRule type="cellIs" dxfId="545" priority="354" operator="equal">
      <formula>"Media"</formula>
    </cfRule>
  </conditionalFormatting>
  <conditionalFormatting sqref="J70:J71">
    <cfRule type="cellIs" dxfId="544" priority="1245" operator="equal">
      <formula>"Muy Alta"</formula>
    </cfRule>
    <cfRule type="cellIs" dxfId="543" priority="1246" operator="equal">
      <formula>"Alta"</formula>
    </cfRule>
    <cfRule type="cellIs" dxfId="542" priority="1247" operator="equal">
      <formula>"Media"</formula>
    </cfRule>
    <cfRule type="cellIs" dxfId="541" priority="1248" operator="equal">
      <formula>"Baja"</formula>
    </cfRule>
    <cfRule type="cellIs" dxfId="540" priority="1249" operator="equal">
      <formula>"Muy Baja"</formula>
    </cfRule>
  </conditionalFormatting>
  <conditionalFormatting sqref="J74">
    <cfRule type="cellIs" dxfId="539" priority="170" operator="equal">
      <formula>"Muy Baja"</formula>
    </cfRule>
    <cfRule type="cellIs" dxfId="538" priority="167" operator="equal">
      <formula>"Alta"</formula>
    </cfRule>
    <cfRule type="cellIs" dxfId="537" priority="168" operator="equal">
      <formula>"Media"</formula>
    </cfRule>
    <cfRule type="cellIs" dxfId="536" priority="169" operator="equal">
      <formula>"Baja"</formula>
    </cfRule>
    <cfRule type="cellIs" dxfId="535" priority="166" operator="equal">
      <formula>"Muy Alta"</formula>
    </cfRule>
  </conditionalFormatting>
  <conditionalFormatting sqref="J84">
    <cfRule type="cellIs" dxfId="534" priority="861" operator="equal">
      <formula>"Muy Baja"</formula>
    </cfRule>
    <cfRule type="cellIs" dxfId="533" priority="860" operator="equal">
      <formula>"Baja"</formula>
    </cfRule>
    <cfRule type="cellIs" dxfId="532" priority="859" operator="equal">
      <formula>"Media"</formula>
    </cfRule>
    <cfRule type="cellIs" dxfId="531" priority="858" operator="equal">
      <formula>"Alta"</formula>
    </cfRule>
    <cfRule type="cellIs" dxfId="530" priority="857" operator="equal">
      <formula>"Muy Alta"</formula>
    </cfRule>
  </conditionalFormatting>
  <conditionalFormatting sqref="J91">
    <cfRule type="cellIs" dxfId="529" priority="118" operator="equal">
      <formula>"Muy Baja"</formula>
    </cfRule>
    <cfRule type="cellIs" dxfId="528" priority="117" operator="equal">
      <formula>"Baja"</formula>
    </cfRule>
    <cfRule type="cellIs" dxfId="527" priority="116" operator="equal">
      <formula>"Media"</formula>
    </cfRule>
    <cfRule type="cellIs" dxfId="526" priority="115" operator="equal">
      <formula>"Alta"</formula>
    </cfRule>
    <cfRule type="cellIs" dxfId="525" priority="114" operator="equal">
      <formula>"Muy Alta"</formula>
    </cfRule>
  </conditionalFormatting>
  <conditionalFormatting sqref="J94 J97">
    <cfRule type="cellIs" dxfId="524" priority="92" operator="equal">
      <formula>"Media"</formula>
    </cfRule>
    <cfRule type="cellIs" dxfId="523" priority="90" operator="equal">
      <formula>"Muy Alta"</formula>
    </cfRule>
    <cfRule type="cellIs" dxfId="522" priority="91" operator="equal">
      <formula>"Alta"</formula>
    </cfRule>
    <cfRule type="cellIs" dxfId="521" priority="94" operator="equal">
      <formula>"Muy Baja"</formula>
    </cfRule>
    <cfRule type="cellIs" dxfId="520" priority="93" operator="equal">
      <formula>"Baja"</formula>
    </cfRule>
  </conditionalFormatting>
  <conditionalFormatting sqref="J100">
    <cfRule type="cellIs" dxfId="519" priority="24" operator="equal">
      <formula>"Muy Alta"</formula>
    </cfRule>
    <cfRule type="cellIs" dxfId="518" priority="28" operator="equal">
      <formula>"Muy Baja"</formula>
    </cfRule>
    <cfRule type="cellIs" dxfId="517" priority="27" operator="equal">
      <formula>"Baja"</formula>
    </cfRule>
    <cfRule type="cellIs" dxfId="516" priority="26" operator="equal">
      <formula>"Media"</formula>
    </cfRule>
    <cfRule type="cellIs" dxfId="515" priority="25" operator="equal">
      <formula>"Alta"</formula>
    </cfRule>
  </conditionalFormatting>
  <conditionalFormatting sqref="L15">
    <cfRule type="cellIs" dxfId="514" priority="2062" operator="equal">
      <formula>"Catastrófico"</formula>
    </cfRule>
    <cfRule type="cellIs" dxfId="513" priority="2063" operator="equal">
      <formula>"Mayor"</formula>
    </cfRule>
    <cfRule type="cellIs" dxfId="512" priority="2064" operator="equal">
      <formula>"Moderado"</formula>
    </cfRule>
    <cfRule type="cellIs" dxfId="511" priority="2065" operator="equal">
      <formula>"Menor"</formula>
    </cfRule>
    <cfRule type="cellIs" dxfId="510" priority="2066" operator="equal">
      <formula>"Leve"</formula>
    </cfRule>
  </conditionalFormatting>
  <conditionalFormatting sqref="L22">
    <cfRule type="cellIs" dxfId="509" priority="1432" operator="equal">
      <formula>"Catastrófico"</formula>
    </cfRule>
    <cfRule type="cellIs" dxfId="508" priority="1434" operator="equal">
      <formula>"Moderado"</formula>
    </cfRule>
    <cfRule type="cellIs" dxfId="507" priority="1433" operator="equal">
      <formula>"Mayor"</formula>
    </cfRule>
    <cfRule type="cellIs" dxfId="506" priority="1435" operator="equal">
      <formula>"Menor"</formula>
    </cfRule>
    <cfRule type="cellIs" dxfId="505" priority="1436" operator="equal">
      <formula>"Leve"</formula>
    </cfRule>
  </conditionalFormatting>
  <conditionalFormatting sqref="L26 L29 L81:L82">
    <cfRule type="cellIs" dxfId="504" priority="1834" operator="equal">
      <formula>"Moderado"</formula>
    </cfRule>
    <cfRule type="cellIs" dxfId="503" priority="1832" operator="equal">
      <formula>"Catastrófico"</formula>
    </cfRule>
    <cfRule type="cellIs" dxfId="502" priority="1836" operator="equal">
      <formula>"Leve"</formula>
    </cfRule>
    <cfRule type="cellIs" dxfId="501" priority="1833" operator="equal">
      <formula>"Mayor"</formula>
    </cfRule>
    <cfRule type="cellIs" dxfId="500" priority="1835" operator="equal">
      <formula>"Menor"</formula>
    </cfRule>
  </conditionalFormatting>
  <conditionalFormatting sqref="L31">
    <cfRule type="cellIs" dxfId="499" priority="361" operator="equal">
      <formula>"Catastrófico"</formula>
    </cfRule>
    <cfRule type="cellIs" dxfId="498" priority="363" operator="equal">
      <formula>"Moderado"</formula>
    </cfRule>
    <cfRule type="cellIs" dxfId="497" priority="364" operator="equal">
      <formula>"Menor"</formula>
    </cfRule>
    <cfRule type="cellIs" dxfId="496" priority="365" operator="equal">
      <formula>"Leve"</formula>
    </cfRule>
    <cfRule type="cellIs" dxfId="495" priority="362" operator="equal">
      <formula>"Mayor"</formula>
    </cfRule>
  </conditionalFormatting>
  <conditionalFormatting sqref="L35">
    <cfRule type="cellIs" dxfId="494" priority="675" operator="equal">
      <formula>"Catastrófico"</formula>
    </cfRule>
    <cfRule type="cellIs" dxfId="493" priority="677" operator="equal">
      <formula>"Moderado"</formula>
    </cfRule>
    <cfRule type="cellIs" dxfId="492" priority="679" operator="equal">
      <formula>"Leve"</formula>
    </cfRule>
    <cfRule type="cellIs" dxfId="491" priority="676" operator="equal">
      <formula>"Mayor"</formula>
    </cfRule>
    <cfRule type="cellIs" dxfId="490" priority="678" operator="equal">
      <formula>"Menor"</formula>
    </cfRule>
  </conditionalFormatting>
  <conditionalFormatting sqref="L39:L42">
    <cfRule type="cellIs" dxfId="489" priority="1083" operator="equal">
      <formula>"Mayor"</formula>
    </cfRule>
    <cfRule type="cellIs" dxfId="488" priority="1084" operator="equal">
      <formula>"Moderado"</formula>
    </cfRule>
    <cfRule type="cellIs" dxfId="487" priority="1085" operator="equal">
      <formula>"Menor"</formula>
    </cfRule>
    <cfRule type="cellIs" dxfId="486" priority="1086" operator="equal">
      <formula>"Leve"</formula>
    </cfRule>
    <cfRule type="cellIs" dxfId="485" priority="1082" operator="equal">
      <formula>"Catastrófico"</formula>
    </cfRule>
  </conditionalFormatting>
  <conditionalFormatting sqref="L44">
    <cfRule type="cellIs" dxfId="484" priority="240" operator="equal">
      <formula>"Menor"</formula>
    </cfRule>
    <cfRule type="cellIs" dxfId="483" priority="241" operator="equal">
      <formula>"Leve"</formula>
    </cfRule>
    <cfRule type="cellIs" dxfId="482" priority="237" operator="equal">
      <formula>"Catastrófico"</formula>
    </cfRule>
    <cfRule type="cellIs" dxfId="481" priority="238" operator="equal">
      <formula>"Mayor"</formula>
    </cfRule>
    <cfRule type="cellIs" dxfId="480" priority="239" operator="equal">
      <formula>"Moderado"</formula>
    </cfRule>
  </conditionalFormatting>
  <conditionalFormatting sqref="L46">
    <cfRule type="cellIs" dxfId="479" priority="198" operator="equal">
      <formula>"Menor"</formula>
    </cfRule>
    <cfRule type="cellIs" dxfId="478" priority="199" operator="equal">
      <formula>"Leve"</formula>
    </cfRule>
    <cfRule type="cellIs" dxfId="477" priority="196" operator="equal">
      <formula>"Mayor"</formula>
    </cfRule>
    <cfRule type="cellIs" dxfId="476" priority="197" operator="equal">
      <formula>"Moderado"</formula>
    </cfRule>
    <cfRule type="cellIs" dxfId="475" priority="195" operator="equal">
      <formula>"Catastrófico"</formula>
    </cfRule>
  </conditionalFormatting>
  <conditionalFormatting sqref="L49">
    <cfRule type="cellIs" dxfId="474" priority="641" operator="equal">
      <formula>"Leve"</formula>
    </cfRule>
    <cfRule type="cellIs" dxfId="473" priority="637" operator="equal">
      <formula>"Catastrófico"</formula>
    </cfRule>
    <cfRule type="cellIs" dxfId="472" priority="638" operator="equal">
      <formula>"Mayor"</formula>
    </cfRule>
    <cfRule type="cellIs" dxfId="471" priority="639" operator="equal">
      <formula>"Moderado"</formula>
    </cfRule>
    <cfRule type="cellIs" dxfId="470" priority="640" operator="equal">
      <formula>"Menor"</formula>
    </cfRule>
  </conditionalFormatting>
  <conditionalFormatting sqref="L53">
    <cfRule type="cellIs" dxfId="469" priority="600" operator="equal">
      <formula>"Mayor"</formula>
    </cfRule>
    <cfRule type="cellIs" dxfId="468" priority="603" operator="equal">
      <formula>"Leve"</formula>
    </cfRule>
    <cfRule type="cellIs" dxfId="467" priority="602" operator="equal">
      <formula>"Menor"</formula>
    </cfRule>
    <cfRule type="cellIs" dxfId="466" priority="601" operator="equal">
      <formula>"Moderado"</formula>
    </cfRule>
    <cfRule type="cellIs" dxfId="465" priority="599" operator="equal">
      <formula>"Catastrófico"</formula>
    </cfRule>
  </conditionalFormatting>
  <conditionalFormatting sqref="L57">
    <cfRule type="cellIs" dxfId="464" priority="486" operator="equal">
      <formula>"Mayor"</formula>
    </cfRule>
    <cfRule type="cellIs" dxfId="463" priority="487" operator="equal">
      <formula>"Moderado"</formula>
    </cfRule>
    <cfRule type="cellIs" dxfId="462" priority="488" operator="equal">
      <formula>"Menor"</formula>
    </cfRule>
    <cfRule type="cellIs" dxfId="461" priority="489" operator="equal">
      <formula>"Leve"</formula>
    </cfRule>
    <cfRule type="cellIs" dxfId="460" priority="485" operator="equal">
      <formula>"Catastrófico"</formula>
    </cfRule>
  </conditionalFormatting>
  <conditionalFormatting sqref="L59">
    <cfRule type="cellIs" dxfId="459" priority="437" operator="equal">
      <formula>"Catastrófico"</formula>
    </cfRule>
    <cfRule type="cellIs" dxfId="458" priority="438" operator="equal">
      <formula>"Mayor"</formula>
    </cfRule>
    <cfRule type="cellIs" dxfId="457" priority="439" operator="equal">
      <formula>"Moderado"</formula>
    </cfRule>
    <cfRule type="cellIs" dxfId="456" priority="440" operator="equal">
      <formula>"Menor"</formula>
    </cfRule>
    <cfRule type="cellIs" dxfId="455" priority="441" operator="equal">
      <formula>"Leve"</formula>
    </cfRule>
  </conditionalFormatting>
  <conditionalFormatting sqref="L61">
    <cfRule type="cellIs" dxfId="454" priority="1350" operator="equal">
      <formula>"Leve"</formula>
    </cfRule>
    <cfRule type="cellIs" dxfId="453" priority="1347" operator="equal">
      <formula>"Mayor"</formula>
    </cfRule>
    <cfRule type="cellIs" dxfId="452" priority="1349" operator="equal">
      <formula>"Menor"</formula>
    </cfRule>
    <cfRule type="cellIs" dxfId="451" priority="1348" operator="equal">
      <formula>"Moderado"</formula>
    </cfRule>
    <cfRule type="cellIs" dxfId="450" priority="1346" operator="equal">
      <formula>"Catastrófico"</formula>
    </cfRule>
  </conditionalFormatting>
  <conditionalFormatting sqref="L63">
    <cfRule type="cellIs" dxfId="449" priority="1193" operator="equal">
      <formula>"Mayor"</formula>
    </cfRule>
    <cfRule type="cellIs" dxfId="448" priority="1196" operator="equal">
      <formula>"Leve"</formula>
    </cfRule>
    <cfRule type="cellIs" dxfId="447" priority="1195" operator="equal">
      <formula>"Menor"</formula>
    </cfRule>
    <cfRule type="cellIs" dxfId="446" priority="1194" operator="equal">
      <formula>"Moderado"</formula>
    </cfRule>
    <cfRule type="cellIs" dxfId="445" priority="1192" operator="equal">
      <formula>"Catastrófico"</formula>
    </cfRule>
  </conditionalFormatting>
  <conditionalFormatting sqref="L67">
    <cfRule type="cellIs" dxfId="444" priority="348" operator="equal">
      <formula>"Mayor"</formula>
    </cfRule>
    <cfRule type="cellIs" dxfId="443" priority="349" operator="equal">
      <formula>"Moderado"</formula>
    </cfRule>
    <cfRule type="cellIs" dxfId="442" priority="351" operator="equal">
      <formula>"Leve"</formula>
    </cfRule>
    <cfRule type="cellIs" dxfId="441" priority="350" operator="equal">
      <formula>"Menor"</formula>
    </cfRule>
    <cfRule type="cellIs" dxfId="440" priority="347" operator="equal">
      <formula>"Catastrófico"</formula>
    </cfRule>
  </conditionalFormatting>
  <conditionalFormatting sqref="L70:L71">
    <cfRule type="cellIs" dxfId="439" priority="1244" operator="equal">
      <formula>"Leve"</formula>
    </cfRule>
    <cfRule type="cellIs" dxfId="438" priority="1243" operator="equal">
      <formula>"Menor"</formula>
    </cfRule>
    <cfRule type="cellIs" dxfId="437" priority="1242" operator="equal">
      <formula>"Moderado"</formula>
    </cfRule>
    <cfRule type="cellIs" dxfId="436" priority="1241" operator="equal">
      <formula>"Mayor"</formula>
    </cfRule>
    <cfRule type="cellIs" dxfId="435" priority="1240" operator="equal">
      <formula>"Catastrófico"</formula>
    </cfRule>
  </conditionalFormatting>
  <conditionalFormatting sqref="L74">
    <cfRule type="cellIs" dxfId="434" priority="161" operator="equal">
      <formula>"Catastrófico"</formula>
    </cfRule>
    <cfRule type="cellIs" dxfId="433" priority="162" operator="equal">
      <formula>"Mayor"</formula>
    </cfRule>
    <cfRule type="cellIs" dxfId="432" priority="163" operator="equal">
      <formula>"Moderado"</formula>
    </cfRule>
    <cfRule type="cellIs" dxfId="431" priority="164" operator="equal">
      <formula>"Menor"</formula>
    </cfRule>
    <cfRule type="cellIs" dxfId="430" priority="165" operator="equal">
      <formula>"Leve"</formula>
    </cfRule>
  </conditionalFormatting>
  <conditionalFormatting sqref="L84">
    <cfRule type="cellIs" dxfId="429" priority="856" operator="equal">
      <formula>"Leve"</formula>
    </cfRule>
    <cfRule type="cellIs" dxfId="428" priority="853" operator="equal">
      <formula>"Mayor"</formula>
    </cfRule>
    <cfRule type="cellIs" dxfId="427" priority="852" operator="equal">
      <formula>"Catastrófico"</formula>
    </cfRule>
    <cfRule type="cellIs" dxfId="426" priority="854" operator="equal">
      <formula>"Moderado"</formula>
    </cfRule>
    <cfRule type="cellIs" dxfId="425" priority="855" operator="equal">
      <formula>"Menor"</formula>
    </cfRule>
  </conditionalFormatting>
  <conditionalFormatting sqref="L91">
    <cfRule type="cellIs" dxfId="424" priority="113" operator="equal">
      <formula>"Leve"</formula>
    </cfRule>
    <cfRule type="cellIs" dxfId="423" priority="112" operator="equal">
      <formula>"Menor"</formula>
    </cfRule>
    <cfRule type="cellIs" dxfId="422" priority="111" operator="equal">
      <formula>"Moderado"</formula>
    </cfRule>
    <cfRule type="cellIs" dxfId="421" priority="110" operator="equal">
      <formula>"Mayor"</formula>
    </cfRule>
    <cfRule type="cellIs" dxfId="420" priority="109" operator="equal">
      <formula>"Catastrófico"</formula>
    </cfRule>
  </conditionalFormatting>
  <conditionalFormatting sqref="L94 L97">
    <cfRule type="cellIs" dxfId="419" priority="89" operator="equal">
      <formula>"Leve"</formula>
    </cfRule>
    <cfRule type="cellIs" dxfId="418" priority="88" operator="equal">
      <formula>"Menor"</formula>
    </cfRule>
    <cfRule type="cellIs" dxfId="417" priority="85" operator="equal">
      <formula>"Catastrófico"</formula>
    </cfRule>
    <cfRule type="cellIs" dxfId="416" priority="86" operator="equal">
      <formula>"Mayor"</formula>
    </cfRule>
    <cfRule type="cellIs" dxfId="415" priority="87" operator="equal">
      <formula>"Moderado"</formula>
    </cfRule>
  </conditionalFormatting>
  <conditionalFormatting sqref="L100">
    <cfRule type="cellIs" dxfId="414" priority="19" operator="equal">
      <formula>"Catastrófico"</formula>
    </cfRule>
    <cfRule type="cellIs" dxfId="413" priority="20" operator="equal">
      <formula>"Mayor"</formula>
    </cfRule>
    <cfRule type="cellIs" dxfId="412" priority="21" operator="equal">
      <formula>"Moderado"</formula>
    </cfRule>
    <cfRule type="cellIs" dxfId="411" priority="22" operator="equal">
      <formula>"Menor"</formula>
    </cfRule>
    <cfRule type="cellIs" dxfId="410" priority="23" operator="equal">
      <formula>"Leve"</formula>
    </cfRule>
  </conditionalFormatting>
  <conditionalFormatting sqref="N15">
    <cfRule type="cellIs" dxfId="409" priority="2059" operator="equal">
      <formula>"Alto"</formula>
    </cfRule>
    <cfRule type="cellIs" dxfId="408" priority="2060" operator="equal">
      <formula>"Moderado"</formula>
    </cfRule>
    <cfRule type="cellIs" dxfId="407" priority="2061" operator="equal">
      <formula>"Bajo"</formula>
    </cfRule>
    <cfRule type="cellIs" dxfId="406" priority="2058" operator="equal">
      <formula>"Extremo"</formula>
    </cfRule>
  </conditionalFormatting>
  <conditionalFormatting sqref="N22">
    <cfRule type="cellIs" dxfId="405" priority="1429" operator="equal">
      <formula>"Alto"</formula>
    </cfRule>
    <cfRule type="cellIs" dxfId="404" priority="1428" operator="equal">
      <formula>"Extremo"</formula>
    </cfRule>
    <cfRule type="cellIs" dxfId="403" priority="1430" operator="equal">
      <formula>"Moderado"</formula>
    </cfRule>
    <cfRule type="cellIs" dxfId="402" priority="1431" operator="equal">
      <formula>"Bajo"</formula>
    </cfRule>
  </conditionalFormatting>
  <conditionalFormatting sqref="N26 N29">
    <cfRule type="cellIs" dxfId="401" priority="1700" operator="equal">
      <formula>"Moderado"</formula>
    </cfRule>
    <cfRule type="cellIs" dxfId="400" priority="1699" operator="equal">
      <formula>"Alto"</formula>
    </cfRule>
    <cfRule type="cellIs" dxfId="399" priority="1698" operator="equal">
      <formula>"Extremo"</formula>
    </cfRule>
    <cfRule type="cellIs" dxfId="398" priority="1701" operator="equal">
      <formula>"Bajo"</formula>
    </cfRule>
  </conditionalFormatting>
  <conditionalFormatting sqref="N31">
    <cfRule type="cellIs" dxfId="397" priority="357" operator="equal">
      <formula>"Extremo"</formula>
    </cfRule>
    <cfRule type="cellIs" dxfId="396" priority="358" operator="equal">
      <formula>"Alto"</formula>
    </cfRule>
    <cfRule type="cellIs" dxfId="395" priority="359" operator="equal">
      <formula>"Moderado"</formula>
    </cfRule>
    <cfRule type="cellIs" dxfId="394" priority="360" operator="equal">
      <formula>"Bajo"</formula>
    </cfRule>
  </conditionalFormatting>
  <conditionalFormatting sqref="N35">
    <cfRule type="cellIs" dxfId="393" priority="672" operator="equal">
      <formula>"Alto"</formula>
    </cfRule>
    <cfRule type="cellIs" dxfId="392" priority="671" operator="equal">
      <formula>"Extremo"</formula>
    </cfRule>
    <cfRule type="cellIs" dxfId="391" priority="674" operator="equal">
      <formula>"Bajo"</formula>
    </cfRule>
    <cfRule type="cellIs" dxfId="390" priority="673" operator="equal">
      <formula>"Moderado"</formula>
    </cfRule>
  </conditionalFormatting>
  <conditionalFormatting sqref="N39:N42">
    <cfRule type="cellIs" dxfId="389" priority="1078" operator="equal">
      <formula>"Extremo"</formula>
    </cfRule>
    <cfRule type="cellIs" dxfId="388" priority="1079" operator="equal">
      <formula>"Alto"</formula>
    </cfRule>
    <cfRule type="cellIs" dxfId="387" priority="1080" operator="equal">
      <formula>"Moderado"</formula>
    </cfRule>
    <cfRule type="cellIs" dxfId="386" priority="1081" operator="equal">
      <formula>"Bajo"</formula>
    </cfRule>
  </conditionalFormatting>
  <conditionalFormatting sqref="N44">
    <cfRule type="cellIs" dxfId="385" priority="234" operator="equal">
      <formula>"Alto"</formula>
    </cfRule>
    <cfRule type="cellIs" dxfId="384" priority="233" operator="equal">
      <formula>"Extremo"</formula>
    </cfRule>
    <cfRule type="cellIs" dxfId="383" priority="235" operator="equal">
      <formula>"Moderado"</formula>
    </cfRule>
    <cfRule type="cellIs" dxfId="382" priority="236" operator="equal">
      <formula>"Bajo"</formula>
    </cfRule>
  </conditionalFormatting>
  <conditionalFormatting sqref="N46">
    <cfRule type="cellIs" dxfId="381" priority="193" operator="equal">
      <formula>"Moderado"</formula>
    </cfRule>
    <cfRule type="cellIs" dxfId="380" priority="194" operator="equal">
      <formula>"Bajo"</formula>
    </cfRule>
    <cfRule type="cellIs" dxfId="379" priority="191" operator="equal">
      <formula>"Extremo"</formula>
    </cfRule>
    <cfRule type="cellIs" dxfId="378" priority="192" operator="equal">
      <formula>"Alto"</formula>
    </cfRule>
  </conditionalFormatting>
  <conditionalFormatting sqref="N49">
    <cfRule type="cellIs" dxfId="377" priority="636" operator="equal">
      <formula>"Bajo"</formula>
    </cfRule>
    <cfRule type="cellIs" dxfId="376" priority="635" operator="equal">
      <formula>"Moderado"</formula>
    </cfRule>
    <cfRule type="cellIs" dxfId="375" priority="634" operator="equal">
      <formula>"Alto"</formula>
    </cfRule>
    <cfRule type="cellIs" dxfId="374" priority="633" operator="equal">
      <formula>"Extremo"</formula>
    </cfRule>
  </conditionalFormatting>
  <conditionalFormatting sqref="N53">
    <cfRule type="cellIs" dxfId="373" priority="595" operator="equal">
      <formula>"Extremo"</formula>
    </cfRule>
    <cfRule type="cellIs" dxfId="372" priority="596" operator="equal">
      <formula>"Alto"</formula>
    </cfRule>
    <cfRule type="cellIs" dxfId="371" priority="597" operator="equal">
      <formula>"Moderado"</formula>
    </cfRule>
    <cfRule type="cellIs" dxfId="370" priority="598" operator="equal">
      <formula>"Bajo"</formula>
    </cfRule>
  </conditionalFormatting>
  <conditionalFormatting sqref="N57">
    <cfRule type="cellIs" dxfId="369" priority="481" operator="equal">
      <formula>"Extremo"</formula>
    </cfRule>
    <cfRule type="cellIs" dxfId="368" priority="483" operator="equal">
      <formula>"Moderado"</formula>
    </cfRule>
    <cfRule type="cellIs" dxfId="367" priority="484" operator="equal">
      <formula>"Bajo"</formula>
    </cfRule>
    <cfRule type="cellIs" dxfId="366" priority="482" operator="equal">
      <formula>"Alto"</formula>
    </cfRule>
  </conditionalFormatting>
  <conditionalFormatting sqref="N59">
    <cfRule type="cellIs" dxfId="365" priority="434" operator="equal">
      <formula>"Alto"</formula>
    </cfRule>
    <cfRule type="cellIs" dxfId="364" priority="435" operator="equal">
      <formula>"Moderado"</formula>
    </cfRule>
    <cfRule type="cellIs" dxfId="363" priority="436" operator="equal">
      <formula>"Bajo"</formula>
    </cfRule>
    <cfRule type="cellIs" dxfId="362" priority="433" operator="equal">
      <formula>"Extremo"</formula>
    </cfRule>
  </conditionalFormatting>
  <conditionalFormatting sqref="N61">
    <cfRule type="cellIs" dxfId="361" priority="1345" operator="equal">
      <formula>"Bajo"</formula>
    </cfRule>
    <cfRule type="cellIs" dxfId="360" priority="1344" operator="equal">
      <formula>"Moderado"</formula>
    </cfRule>
    <cfRule type="cellIs" dxfId="359" priority="1342" operator="equal">
      <formula>"Extremo"</formula>
    </cfRule>
    <cfRule type="cellIs" dxfId="358" priority="1343" operator="equal">
      <formula>"Alto"</formula>
    </cfRule>
  </conditionalFormatting>
  <conditionalFormatting sqref="N63">
    <cfRule type="cellIs" dxfId="357" priority="1188" operator="equal">
      <formula>"Extremo"</formula>
    </cfRule>
    <cfRule type="cellIs" dxfId="356" priority="1189" operator="equal">
      <formula>"Alto"</formula>
    </cfRule>
    <cfRule type="cellIs" dxfId="355" priority="1190" operator="equal">
      <formula>"Moderado"</formula>
    </cfRule>
    <cfRule type="cellIs" dxfId="354" priority="1191" operator="equal">
      <formula>"Bajo"</formula>
    </cfRule>
  </conditionalFormatting>
  <conditionalFormatting sqref="N67">
    <cfRule type="cellIs" dxfId="353" priority="345" operator="equal">
      <formula>"Moderado"</formula>
    </cfRule>
    <cfRule type="cellIs" dxfId="352" priority="346" operator="equal">
      <formula>"Bajo"</formula>
    </cfRule>
    <cfRule type="cellIs" dxfId="351" priority="344" operator="equal">
      <formula>"Alto"</formula>
    </cfRule>
    <cfRule type="cellIs" dxfId="350" priority="343" operator="equal">
      <formula>"Extremo"</formula>
    </cfRule>
  </conditionalFormatting>
  <conditionalFormatting sqref="N70:N71">
    <cfRule type="cellIs" dxfId="349" priority="1238" operator="equal">
      <formula>"Moderado"</formula>
    </cfRule>
    <cfRule type="cellIs" dxfId="348" priority="1239" operator="equal">
      <formula>"Bajo"</formula>
    </cfRule>
    <cfRule type="cellIs" dxfId="347" priority="1237" operator="equal">
      <formula>"Alto"</formula>
    </cfRule>
    <cfRule type="cellIs" dxfId="346" priority="1236" operator="equal">
      <formula>"Extremo"</formula>
    </cfRule>
  </conditionalFormatting>
  <conditionalFormatting sqref="N74">
    <cfRule type="cellIs" dxfId="345" priority="157" operator="equal">
      <formula>"Extremo"</formula>
    </cfRule>
    <cfRule type="cellIs" dxfId="344" priority="158" operator="equal">
      <formula>"Alto"</formula>
    </cfRule>
    <cfRule type="cellIs" dxfId="343" priority="159" operator="equal">
      <formula>"Moderado"</formula>
    </cfRule>
    <cfRule type="cellIs" dxfId="342" priority="160" operator="equal">
      <formula>"Bajo"</formula>
    </cfRule>
  </conditionalFormatting>
  <conditionalFormatting sqref="N81:N82">
    <cfRule type="cellIs" dxfId="341" priority="1697" operator="equal">
      <formula>"Bajo"</formula>
    </cfRule>
    <cfRule type="cellIs" dxfId="340" priority="1696" operator="equal">
      <formula>"Moderado"</formula>
    </cfRule>
    <cfRule type="cellIs" dxfId="339" priority="1695" operator="equal">
      <formula>"Alto"</formula>
    </cfRule>
    <cfRule type="cellIs" dxfId="338" priority="1694" operator="equal">
      <formula>"Extremo"</formula>
    </cfRule>
  </conditionalFormatting>
  <conditionalFormatting sqref="N84">
    <cfRule type="cellIs" dxfId="337" priority="848" operator="equal">
      <formula>"Extremo"</formula>
    </cfRule>
    <cfRule type="cellIs" dxfId="336" priority="851" operator="equal">
      <formula>"Bajo"</formula>
    </cfRule>
    <cfRule type="cellIs" dxfId="335" priority="850" operator="equal">
      <formula>"Moderado"</formula>
    </cfRule>
    <cfRule type="cellIs" dxfId="334" priority="849" operator="equal">
      <formula>"Alto"</formula>
    </cfRule>
  </conditionalFormatting>
  <conditionalFormatting sqref="N91">
    <cfRule type="cellIs" dxfId="333" priority="108" operator="equal">
      <formula>"Bajo"</formula>
    </cfRule>
    <cfRule type="cellIs" dxfId="332" priority="107" operator="equal">
      <formula>"Moderado"</formula>
    </cfRule>
    <cfRule type="cellIs" dxfId="331" priority="106" operator="equal">
      <formula>"Alto"</formula>
    </cfRule>
    <cfRule type="cellIs" dxfId="330" priority="105" operator="equal">
      <formula>"Extremo"</formula>
    </cfRule>
  </conditionalFormatting>
  <conditionalFormatting sqref="N94">
    <cfRule type="cellIs" dxfId="329" priority="81" operator="equal">
      <formula>"Extremo"</formula>
    </cfRule>
    <cfRule type="cellIs" dxfId="328" priority="82" operator="equal">
      <formula>"Alto"</formula>
    </cfRule>
    <cfRule type="cellIs" dxfId="327" priority="84" operator="equal">
      <formula>"Bajo"</formula>
    </cfRule>
    <cfRule type="cellIs" dxfId="326" priority="83" operator="equal">
      <formula>"Moderado"</formula>
    </cfRule>
  </conditionalFormatting>
  <conditionalFormatting sqref="N97">
    <cfRule type="cellIs" dxfId="325" priority="63" operator="equal">
      <formula>"Extremo"</formula>
    </cfRule>
    <cfRule type="cellIs" dxfId="324" priority="66" operator="equal">
      <formula>"Bajo"</formula>
    </cfRule>
    <cfRule type="cellIs" dxfId="323" priority="65" operator="equal">
      <formula>"Moderado"</formula>
    </cfRule>
    <cfRule type="cellIs" dxfId="322" priority="64" operator="equal">
      <formula>"Alto"</formula>
    </cfRule>
  </conditionalFormatting>
  <conditionalFormatting sqref="N100">
    <cfRule type="cellIs" dxfId="321" priority="15" operator="equal">
      <formula>"Extremo"</formula>
    </cfRule>
    <cfRule type="cellIs" dxfId="320" priority="16" operator="equal">
      <formula>"Alto"</formula>
    </cfRule>
    <cfRule type="cellIs" dxfId="319" priority="17" operator="equal">
      <formula>"Moderado"</formula>
    </cfRule>
    <cfRule type="cellIs" dxfId="318" priority="18" operator="equal">
      <formula>"Bajo"</formula>
    </cfRule>
  </conditionalFormatting>
  <conditionalFormatting sqref="Z15:Z102">
    <cfRule type="cellIs" dxfId="317" priority="36" operator="equal">
      <formula>"Media"</formula>
    </cfRule>
    <cfRule type="cellIs" dxfId="316" priority="34" operator="equal">
      <formula>"Muy Alta"</formula>
    </cfRule>
    <cfRule type="cellIs" dxfId="315" priority="37" operator="equal">
      <formula>"Baja"</formula>
    </cfRule>
    <cfRule type="cellIs" dxfId="314" priority="38" operator="equal">
      <formula>"Muy Baja"</formula>
    </cfRule>
    <cfRule type="cellIs" dxfId="313" priority="35" operator="equal">
      <formula>"Alta"</formula>
    </cfRule>
  </conditionalFormatting>
  <conditionalFormatting sqref="AB15:AB102">
    <cfRule type="cellIs" dxfId="312" priority="30" operator="equal">
      <formula>"Mayor"</formula>
    </cfRule>
    <cfRule type="cellIs" dxfId="311" priority="29" operator="equal">
      <formula>"Catastrófico"</formula>
    </cfRule>
    <cfRule type="cellIs" dxfId="310" priority="31" operator="equal">
      <formula>"Moderado"</formula>
    </cfRule>
    <cfRule type="cellIs" dxfId="309" priority="32" operator="equal">
      <formula>"Menor"</formula>
    </cfRule>
    <cfRule type="cellIs" dxfId="308" priority="33" operator="equal">
      <formula>"Leve"</formula>
    </cfRule>
  </conditionalFormatting>
  <conditionalFormatting sqref="AD15">
    <cfRule type="cellIs" dxfId="307" priority="1847" operator="equal">
      <formula>"Muy Alta"</formula>
    </cfRule>
    <cfRule type="cellIs" dxfId="306" priority="1848" operator="equal">
      <formula>"Alta"</formula>
    </cfRule>
    <cfRule type="cellIs" dxfId="305" priority="1849" operator="equal">
      <formula>"Media"</formula>
    </cfRule>
    <cfRule type="cellIs" dxfId="304" priority="1850" operator="equal">
      <formula>"Baja"</formula>
    </cfRule>
    <cfRule type="cellIs" dxfId="303" priority="1851" operator="equal">
      <formula>"Muy Baja"</formula>
    </cfRule>
  </conditionalFormatting>
  <conditionalFormatting sqref="AD22">
    <cfRule type="cellIs" dxfId="302" priority="989" operator="equal">
      <formula>"Muy Alta"</formula>
    </cfRule>
    <cfRule type="cellIs" dxfId="301" priority="991" operator="equal">
      <formula>"Media"</formula>
    </cfRule>
    <cfRule type="cellIs" dxfId="300" priority="990" operator="equal">
      <formula>"Alta"</formula>
    </cfRule>
    <cfRule type="cellIs" dxfId="299" priority="992" operator="equal">
      <formula>"Baja"</formula>
    </cfRule>
    <cfRule type="cellIs" dxfId="298" priority="993" operator="equal">
      <formula>"Muy Baja"</formula>
    </cfRule>
  </conditionalFormatting>
  <conditionalFormatting sqref="AD26 AD29 AD81:AD82">
    <cfRule type="cellIs" dxfId="297" priority="1666" operator="equal">
      <formula>"Alta"</formula>
    </cfRule>
    <cfRule type="cellIs" dxfId="296" priority="1669" operator="equal">
      <formula>"Muy Baja"</formula>
    </cfRule>
    <cfRule type="cellIs" dxfId="295" priority="1667" operator="equal">
      <formula>"Media"</formula>
    </cfRule>
    <cfRule type="cellIs" dxfId="294" priority="1668" operator="equal">
      <formula>"Baja"</formula>
    </cfRule>
    <cfRule type="cellIs" dxfId="293" priority="1665" operator="equal">
      <formula>"Muy Alta"</formula>
    </cfRule>
  </conditionalFormatting>
  <conditionalFormatting sqref="AD31:AD32">
    <cfRule type="cellIs" dxfId="292" priority="380" operator="equal">
      <formula>"Muy Baja"</formula>
    </cfRule>
    <cfRule type="cellIs" dxfId="291" priority="379" operator="equal">
      <formula>"Baja"</formula>
    </cfRule>
    <cfRule type="cellIs" dxfId="290" priority="378" operator="equal">
      <formula>"Media"</formula>
    </cfRule>
    <cfRule type="cellIs" dxfId="289" priority="376" operator="equal">
      <formula>"Muy Alta"</formula>
    </cfRule>
    <cfRule type="cellIs" dxfId="288" priority="377" operator="equal">
      <formula>"Alta"</formula>
    </cfRule>
  </conditionalFormatting>
  <conditionalFormatting sqref="AD35">
    <cfRule type="cellIs" dxfId="287" priority="670" operator="equal">
      <formula>"Muy Baja"</formula>
    </cfRule>
    <cfRule type="cellIs" dxfId="286" priority="669" operator="equal">
      <formula>"Baja"</formula>
    </cfRule>
    <cfRule type="cellIs" dxfId="285" priority="666" operator="equal">
      <formula>"Muy Alta"</formula>
    </cfRule>
    <cfRule type="cellIs" dxfId="284" priority="667" operator="equal">
      <formula>"Alta"</formula>
    </cfRule>
    <cfRule type="cellIs" dxfId="283" priority="668" operator="equal">
      <formula>"Media"</formula>
    </cfRule>
  </conditionalFormatting>
  <conditionalFormatting sqref="AD39:AD42">
    <cfRule type="cellIs" dxfId="282" priority="1073" operator="equal">
      <formula>"Muy Alta"</formula>
    </cfRule>
    <cfRule type="cellIs" dxfId="281" priority="1076" operator="equal">
      <formula>"Baja"</formula>
    </cfRule>
    <cfRule type="cellIs" dxfId="280" priority="1077" operator="equal">
      <formula>"Muy Baja"</formula>
    </cfRule>
    <cfRule type="cellIs" dxfId="279" priority="1075" operator="equal">
      <formula>"Media"</formula>
    </cfRule>
    <cfRule type="cellIs" dxfId="278" priority="1074" operator="equal">
      <formula>"Alta"</formula>
    </cfRule>
  </conditionalFormatting>
  <conditionalFormatting sqref="AD44">
    <cfRule type="cellIs" dxfId="277" priority="225" operator="equal">
      <formula>"Alta"</formula>
    </cfRule>
    <cfRule type="cellIs" dxfId="276" priority="224" operator="equal">
      <formula>"Muy Alta"</formula>
    </cfRule>
    <cfRule type="cellIs" dxfId="275" priority="226" operator="equal">
      <formula>"Media"</formula>
    </cfRule>
    <cfRule type="cellIs" dxfId="274" priority="227" operator="equal">
      <formula>"Baja"</formula>
    </cfRule>
    <cfRule type="cellIs" dxfId="273" priority="228" operator="equal">
      <formula>"Muy Baja"</formula>
    </cfRule>
  </conditionalFormatting>
  <conditionalFormatting sqref="AD46">
    <cfRule type="cellIs" dxfId="272" priority="217" operator="equal">
      <formula>"Baja"</formula>
    </cfRule>
    <cfRule type="cellIs" dxfId="271" priority="218" operator="equal">
      <formula>"Muy Baja"</formula>
    </cfRule>
    <cfRule type="cellIs" dxfId="270" priority="214" operator="equal">
      <formula>"Muy Alta"</formula>
    </cfRule>
    <cfRule type="cellIs" dxfId="269" priority="215" operator="equal">
      <formula>"Alta"</formula>
    </cfRule>
    <cfRule type="cellIs" dxfId="268" priority="216" operator="equal">
      <formula>"Media"</formula>
    </cfRule>
  </conditionalFormatting>
  <conditionalFormatting sqref="AD49">
    <cfRule type="cellIs" dxfId="267" priority="628" operator="equal">
      <formula>"Muy Alta"</formula>
    </cfRule>
    <cfRule type="cellIs" dxfId="266" priority="629" operator="equal">
      <formula>"Alta"</formula>
    </cfRule>
    <cfRule type="cellIs" dxfId="265" priority="630" operator="equal">
      <formula>"Media"</formula>
    </cfRule>
    <cfRule type="cellIs" dxfId="264" priority="631" operator="equal">
      <formula>"Baja"</formula>
    </cfRule>
    <cfRule type="cellIs" dxfId="263" priority="632" operator="equal">
      <formula>"Muy Baja"</formula>
    </cfRule>
  </conditionalFormatting>
  <conditionalFormatting sqref="AD53">
    <cfRule type="cellIs" dxfId="262" priority="594" operator="equal">
      <formula>"Muy Baja"</formula>
    </cfRule>
    <cfRule type="cellIs" dxfId="261" priority="593" operator="equal">
      <formula>"Baja"</formula>
    </cfRule>
    <cfRule type="cellIs" dxfId="260" priority="592" operator="equal">
      <formula>"Media"</formula>
    </cfRule>
    <cfRule type="cellIs" dxfId="259" priority="591" operator="equal">
      <formula>"Alta"</formula>
    </cfRule>
    <cfRule type="cellIs" dxfId="258" priority="590" operator="equal">
      <formula>"Muy Alta"</formula>
    </cfRule>
  </conditionalFormatting>
  <conditionalFormatting sqref="AD57">
    <cfRule type="cellIs" dxfId="257" priority="479" operator="equal">
      <formula>"Baja"</formula>
    </cfRule>
    <cfRule type="cellIs" dxfId="256" priority="478" operator="equal">
      <formula>"Media"</formula>
    </cfRule>
    <cfRule type="cellIs" dxfId="255" priority="476" operator="equal">
      <formula>"Muy Alta"</formula>
    </cfRule>
    <cfRule type="cellIs" dxfId="254" priority="480" operator="equal">
      <formula>"Muy Baja"</formula>
    </cfRule>
    <cfRule type="cellIs" dxfId="253" priority="477" operator="equal">
      <formula>"Alta"</formula>
    </cfRule>
  </conditionalFormatting>
  <conditionalFormatting sqref="AD59">
    <cfRule type="cellIs" dxfId="252" priority="429" operator="equal">
      <formula>"Alta"</formula>
    </cfRule>
    <cfRule type="cellIs" dxfId="251" priority="432" operator="equal">
      <formula>"Muy Baja"</formula>
    </cfRule>
    <cfRule type="cellIs" dxfId="250" priority="431" operator="equal">
      <formula>"Baja"</formula>
    </cfRule>
    <cfRule type="cellIs" dxfId="249" priority="430" operator="equal">
      <formula>"Media"</formula>
    </cfRule>
    <cfRule type="cellIs" dxfId="248" priority="428" operator="equal">
      <formula>"Muy Alta"</formula>
    </cfRule>
  </conditionalFormatting>
  <conditionalFormatting sqref="AD61">
    <cfRule type="cellIs" dxfId="247" priority="1339" operator="equal">
      <formula>"Media"</formula>
    </cfRule>
    <cfRule type="cellIs" dxfId="246" priority="1341" operator="equal">
      <formula>"Muy Baja"</formula>
    </cfRule>
    <cfRule type="cellIs" dxfId="245" priority="1340" operator="equal">
      <formula>"Baja"</formula>
    </cfRule>
    <cfRule type="cellIs" dxfId="244" priority="1338" operator="equal">
      <formula>"Alta"</formula>
    </cfRule>
    <cfRule type="cellIs" dxfId="243" priority="1337" operator="equal">
      <formula>"Muy Alta"</formula>
    </cfRule>
  </conditionalFormatting>
  <conditionalFormatting sqref="AD63">
    <cfRule type="cellIs" dxfId="242" priority="1187" operator="equal">
      <formula>"Muy Baja"</formula>
    </cfRule>
    <cfRule type="cellIs" dxfId="241" priority="1183" operator="equal">
      <formula>"Muy Alta"</formula>
    </cfRule>
    <cfRule type="cellIs" dxfId="240" priority="1184" operator="equal">
      <formula>"Alta"</formula>
    </cfRule>
    <cfRule type="cellIs" dxfId="239" priority="1185" operator="equal">
      <formula>"Media"</formula>
    </cfRule>
    <cfRule type="cellIs" dxfId="238" priority="1186" operator="equal">
      <formula>"Baja"</formula>
    </cfRule>
  </conditionalFormatting>
  <conditionalFormatting sqref="AD67">
    <cfRule type="cellIs" dxfId="237" priority="260" operator="equal">
      <formula>"Muy Baja"</formula>
    </cfRule>
    <cfRule type="cellIs" dxfId="236" priority="256" operator="equal">
      <formula>"Muy Alta"</formula>
    </cfRule>
    <cfRule type="cellIs" dxfId="235" priority="257" operator="equal">
      <formula>"Alta"</formula>
    </cfRule>
    <cfRule type="cellIs" dxfId="234" priority="258" operator="equal">
      <formula>"Media"</formula>
    </cfRule>
    <cfRule type="cellIs" dxfId="233" priority="259" operator="equal">
      <formula>"Baja"</formula>
    </cfRule>
  </conditionalFormatting>
  <conditionalFormatting sqref="AD70:AD71">
    <cfRule type="cellIs" dxfId="232" priority="1235" operator="equal">
      <formula>"Muy Baja"</formula>
    </cfRule>
    <cfRule type="cellIs" dxfId="231" priority="1234" operator="equal">
      <formula>"Baja"</formula>
    </cfRule>
    <cfRule type="cellIs" dxfId="230" priority="1231" operator="equal">
      <formula>"Muy Alta"</formula>
    </cfRule>
    <cfRule type="cellIs" dxfId="229" priority="1232" operator="equal">
      <formula>"Alta"</formula>
    </cfRule>
    <cfRule type="cellIs" dxfId="228" priority="1233" operator="equal">
      <formula>"Media"</formula>
    </cfRule>
  </conditionalFormatting>
  <conditionalFormatting sqref="AD74">
    <cfRule type="cellIs" dxfId="227" priority="155" operator="equal">
      <formula>"Baja"</formula>
    </cfRule>
    <cfRule type="cellIs" dxfId="226" priority="154" operator="equal">
      <formula>"Media"</formula>
    </cfRule>
    <cfRule type="cellIs" dxfId="225" priority="153" operator="equal">
      <formula>"Alta"</formula>
    </cfRule>
    <cfRule type="cellIs" dxfId="224" priority="156" operator="equal">
      <formula>"Muy Baja"</formula>
    </cfRule>
    <cfRule type="cellIs" dxfId="223" priority="152" operator="equal">
      <formula>"Muy Alta"</formula>
    </cfRule>
  </conditionalFormatting>
  <conditionalFormatting sqref="AD84">
    <cfRule type="cellIs" dxfId="222" priority="877" operator="equal">
      <formula>"Muy Alta"</formula>
    </cfRule>
    <cfRule type="cellIs" dxfId="221" priority="881" operator="equal">
      <formula>"Muy Baja"</formula>
    </cfRule>
    <cfRule type="cellIs" dxfId="220" priority="878" operator="equal">
      <formula>"Alta"</formula>
    </cfRule>
    <cfRule type="cellIs" dxfId="219" priority="879" operator="equal">
      <formula>"Media"</formula>
    </cfRule>
    <cfRule type="cellIs" dxfId="218" priority="880" operator="equal">
      <formula>"Baja"</formula>
    </cfRule>
  </conditionalFormatting>
  <conditionalFormatting sqref="AD91">
    <cfRule type="cellIs" dxfId="217" priority="125" operator="equal">
      <formula>"Alta"</formula>
    </cfRule>
    <cfRule type="cellIs" dxfId="216" priority="124" operator="equal">
      <formula>"Muy Alta"</formula>
    </cfRule>
    <cfRule type="cellIs" dxfId="215" priority="128" operator="equal">
      <formula>"Muy Baja"</formula>
    </cfRule>
    <cfRule type="cellIs" dxfId="214" priority="127" operator="equal">
      <formula>"Baja"</formula>
    </cfRule>
    <cfRule type="cellIs" dxfId="213" priority="126" operator="equal">
      <formula>"Media"</formula>
    </cfRule>
  </conditionalFormatting>
  <conditionalFormatting sqref="AD94">
    <cfRule type="cellIs" dxfId="212" priority="80" operator="equal">
      <formula>"Muy Baja"</formula>
    </cfRule>
    <cfRule type="cellIs" dxfId="211" priority="79" operator="equal">
      <formula>"Baja"</formula>
    </cfRule>
    <cfRule type="cellIs" dxfId="210" priority="78" operator="equal">
      <formula>"Media"</formula>
    </cfRule>
    <cfRule type="cellIs" dxfId="209" priority="77" operator="equal">
      <formula>"Alta"</formula>
    </cfRule>
    <cfRule type="cellIs" dxfId="208" priority="76" operator="equal">
      <formula>"Muy Alta"</formula>
    </cfRule>
  </conditionalFormatting>
  <conditionalFormatting sqref="AD97">
    <cfRule type="cellIs" dxfId="207" priority="58" operator="equal">
      <formula>"Muy Alta"</formula>
    </cfRule>
    <cfRule type="cellIs" dxfId="206" priority="59" operator="equal">
      <formula>"Alta"</formula>
    </cfRule>
    <cfRule type="cellIs" dxfId="205" priority="60" operator="equal">
      <formula>"Media"</formula>
    </cfRule>
    <cfRule type="cellIs" dxfId="204" priority="61" operator="equal">
      <formula>"Baja"</formula>
    </cfRule>
    <cfRule type="cellIs" dxfId="203" priority="62" operator="equal">
      <formula>"Muy Baja"</formula>
    </cfRule>
  </conditionalFormatting>
  <conditionalFormatting sqref="AD100">
    <cfRule type="cellIs" dxfId="202" priority="10" operator="equal">
      <formula>"Muy Alta"</formula>
    </cfRule>
    <cfRule type="cellIs" dxfId="201" priority="11" operator="equal">
      <formula>"Alta"</formula>
    </cfRule>
    <cfRule type="cellIs" dxfId="200" priority="12" operator="equal">
      <formula>"Media"</formula>
    </cfRule>
    <cfRule type="cellIs" dxfId="199" priority="14" operator="equal">
      <formula>"Muy Baja"</formula>
    </cfRule>
    <cfRule type="cellIs" dxfId="198" priority="13" operator="equal">
      <formula>"Baja"</formula>
    </cfRule>
  </conditionalFormatting>
  <conditionalFormatting sqref="AF15">
    <cfRule type="cellIs" dxfId="197" priority="1842" operator="equal">
      <formula>"Catastrófico"</formula>
    </cfRule>
    <cfRule type="cellIs" dxfId="196" priority="1843" operator="equal">
      <formula>"Mayor"</formula>
    </cfRule>
    <cfRule type="cellIs" dxfId="195" priority="1844" operator="equal">
      <formula>"Moderado"</formula>
    </cfRule>
    <cfRule type="cellIs" dxfId="194" priority="1846" operator="equal">
      <formula>"Leve"</formula>
    </cfRule>
    <cfRule type="cellIs" dxfId="193" priority="1845" operator="equal">
      <formula>"Menor"</formula>
    </cfRule>
  </conditionalFormatting>
  <conditionalFormatting sqref="AF22">
    <cfRule type="cellIs" dxfId="192" priority="988" operator="equal">
      <formula>"Leve"</formula>
    </cfRule>
    <cfRule type="cellIs" dxfId="191" priority="984" operator="equal">
      <formula>"Catastrófico"</formula>
    </cfRule>
    <cfRule type="cellIs" dxfId="190" priority="987" operator="equal">
      <formula>"Menor"</formula>
    </cfRule>
    <cfRule type="cellIs" dxfId="189" priority="986" operator="equal">
      <formula>"Moderado"</formula>
    </cfRule>
    <cfRule type="cellIs" dxfId="188" priority="985" operator="equal">
      <formula>"Mayor"</formula>
    </cfRule>
  </conditionalFormatting>
  <conditionalFormatting sqref="AF26 AF29 AF81:AF82">
    <cfRule type="cellIs" dxfId="187" priority="1663" operator="equal">
      <formula>"Menor"</formula>
    </cfRule>
    <cfRule type="cellIs" dxfId="186" priority="1662" operator="equal">
      <formula>"Moderado"</formula>
    </cfRule>
    <cfRule type="cellIs" dxfId="185" priority="1661" operator="equal">
      <formula>"Mayor"</formula>
    </cfRule>
    <cfRule type="cellIs" dxfId="184" priority="1660" operator="equal">
      <formula>"Catastrófico"</formula>
    </cfRule>
    <cfRule type="cellIs" dxfId="183" priority="1664" operator="equal">
      <formula>"Leve"</formula>
    </cfRule>
  </conditionalFormatting>
  <conditionalFormatting sqref="AF31:AF32">
    <cfRule type="cellIs" dxfId="182" priority="371" operator="equal">
      <formula>"Catastrófico"</formula>
    </cfRule>
    <cfRule type="cellIs" dxfId="181" priority="375" operator="equal">
      <formula>"Leve"</formula>
    </cfRule>
    <cfRule type="cellIs" dxfId="180" priority="374" operator="equal">
      <formula>"Menor"</formula>
    </cfRule>
    <cfRule type="cellIs" dxfId="179" priority="373" operator="equal">
      <formula>"Moderado"</formula>
    </cfRule>
    <cfRule type="cellIs" dxfId="178" priority="372" operator="equal">
      <formula>"Mayor"</formula>
    </cfRule>
  </conditionalFormatting>
  <conditionalFormatting sqref="AF35">
    <cfRule type="cellIs" dxfId="177" priority="662" operator="equal">
      <formula>"Mayor"</formula>
    </cfRule>
    <cfRule type="cellIs" dxfId="176" priority="661" operator="equal">
      <formula>"Catastrófico"</formula>
    </cfRule>
    <cfRule type="cellIs" dxfId="175" priority="663" operator="equal">
      <formula>"Moderado"</formula>
    </cfRule>
    <cfRule type="cellIs" dxfId="174" priority="664" operator="equal">
      <formula>"Menor"</formula>
    </cfRule>
    <cfRule type="cellIs" dxfId="173" priority="665" operator="equal">
      <formula>"Leve"</formula>
    </cfRule>
  </conditionalFormatting>
  <conditionalFormatting sqref="AF39:AF42">
    <cfRule type="cellIs" dxfId="172" priority="1072" operator="equal">
      <formula>"Leve"</formula>
    </cfRule>
    <cfRule type="cellIs" dxfId="171" priority="1071" operator="equal">
      <formula>"Menor"</formula>
    </cfRule>
    <cfRule type="cellIs" dxfId="170" priority="1070" operator="equal">
      <formula>"Moderado"</formula>
    </cfRule>
    <cfRule type="cellIs" dxfId="169" priority="1069" operator="equal">
      <formula>"Mayor"</formula>
    </cfRule>
    <cfRule type="cellIs" dxfId="168" priority="1068" operator="equal">
      <formula>"Catastrófico"</formula>
    </cfRule>
  </conditionalFormatting>
  <conditionalFormatting sqref="AF44">
    <cfRule type="cellIs" dxfId="167" priority="223" operator="equal">
      <formula>"Leve"</formula>
    </cfRule>
    <cfRule type="cellIs" dxfId="166" priority="222" operator="equal">
      <formula>"Menor"</formula>
    </cfRule>
    <cfRule type="cellIs" dxfId="165" priority="221" operator="equal">
      <formula>"Moderado"</formula>
    </cfRule>
    <cfRule type="cellIs" dxfId="164" priority="219" operator="equal">
      <formula>"Catastrófico"</formula>
    </cfRule>
    <cfRule type="cellIs" dxfId="163" priority="220" operator="equal">
      <formula>"Mayor"</formula>
    </cfRule>
  </conditionalFormatting>
  <conditionalFormatting sqref="AF46">
    <cfRule type="cellIs" dxfId="162" priority="212" operator="equal">
      <formula>"Menor"</formula>
    </cfRule>
    <cfRule type="cellIs" dxfId="161" priority="209" operator="equal">
      <formula>"Catastrófico"</formula>
    </cfRule>
    <cfRule type="cellIs" dxfId="160" priority="211" operator="equal">
      <formula>"Moderado"</formula>
    </cfRule>
    <cfRule type="cellIs" dxfId="159" priority="210" operator="equal">
      <formula>"Mayor"</formula>
    </cfRule>
    <cfRule type="cellIs" dxfId="158" priority="213" operator="equal">
      <formula>"Leve"</formula>
    </cfRule>
  </conditionalFormatting>
  <conditionalFormatting sqref="AF49">
    <cfRule type="cellIs" dxfId="157" priority="623" operator="equal">
      <formula>"Catastrófico"</formula>
    </cfRule>
    <cfRule type="cellIs" dxfId="156" priority="625" operator="equal">
      <formula>"Moderado"</formula>
    </cfRule>
    <cfRule type="cellIs" dxfId="155" priority="624" operator="equal">
      <formula>"Mayor"</formula>
    </cfRule>
    <cfRule type="cellIs" dxfId="154" priority="627" operator="equal">
      <formula>"Leve"</formula>
    </cfRule>
    <cfRule type="cellIs" dxfId="153" priority="626" operator="equal">
      <formula>"Menor"</formula>
    </cfRule>
  </conditionalFormatting>
  <conditionalFormatting sqref="AF53">
    <cfRule type="cellIs" dxfId="152" priority="589" operator="equal">
      <formula>"Leve"</formula>
    </cfRule>
    <cfRule type="cellIs" dxfId="151" priority="586" operator="equal">
      <formula>"Mayor"</formula>
    </cfRule>
    <cfRule type="cellIs" dxfId="150" priority="588" operator="equal">
      <formula>"Menor"</formula>
    </cfRule>
    <cfRule type="cellIs" dxfId="149" priority="587" operator="equal">
      <formula>"Moderado"</formula>
    </cfRule>
    <cfRule type="cellIs" dxfId="148" priority="585" operator="equal">
      <formula>"Catastrófico"</formula>
    </cfRule>
  </conditionalFormatting>
  <conditionalFormatting sqref="AF57">
    <cfRule type="cellIs" dxfId="147" priority="473" operator="equal">
      <formula>"Moderado"</formula>
    </cfRule>
    <cfRule type="cellIs" dxfId="146" priority="472" operator="equal">
      <formula>"Mayor"</formula>
    </cfRule>
    <cfRule type="cellIs" dxfId="145" priority="471" operator="equal">
      <formula>"Catastrófico"</formula>
    </cfRule>
    <cfRule type="cellIs" dxfId="144" priority="474" operator="equal">
      <formula>"Menor"</formula>
    </cfRule>
    <cfRule type="cellIs" dxfId="143" priority="475" operator="equal">
      <formula>"Leve"</formula>
    </cfRule>
  </conditionalFormatting>
  <conditionalFormatting sqref="AF59">
    <cfRule type="cellIs" dxfId="142" priority="425" operator="equal">
      <formula>"Moderado"</formula>
    </cfRule>
    <cfRule type="cellIs" dxfId="141" priority="423" operator="equal">
      <formula>"Catastrófico"</formula>
    </cfRule>
    <cfRule type="cellIs" dxfId="140" priority="424" operator="equal">
      <formula>"Mayor"</formula>
    </cfRule>
    <cfRule type="cellIs" dxfId="139" priority="427" operator="equal">
      <formula>"Leve"</formula>
    </cfRule>
    <cfRule type="cellIs" dxfId="138" priority="426" operator="equal">
      <formula>"Menor"</formula>
    </cfRule>
  </conditionalFormatting>
  <conditionalFormatting sqref="AF61">
    <cfRule type="cellIs" dxfId="137" priority="1336" operator="equal">
      <formula>"Leve"</formula>
    </cfRule>
    <cfRule type="cellIs" dxfId="136" priority="1335" operator="equal">
      <formula>"Menor"</formula>
    </cfRule>
    <cfRule type="cellIs" dxfId="135" priority="1334" operator="equal">
      <formula>"Moderado"</formula>
    </cfRule>
    <cfRule type="cellIs" dxfId="134" priority="1333" operator="equal">
      <formula>"Mayor"</formula>
    </cfRule>
    <cfRule type="cellIs" dxfId="133" priority="1332" operator="equal">
      <formula>"Catastrófico"</formula>
    </cfRule>
  </conditionalFormatting>
  <conditionalFormatting sqref="AF63">
    <cfRule type="cellIs" dxfId="132" priority="1179" operator="equal">
      <formula>"Mayor"</formula>
    </cfRule>
    <cfRule type="cellIs" dxfId="131" priority="1181" operator="equal">
      <formula>"Menor"</formula>
    </cfRule>
    <cfRule type="cellIs" dxfId="130" priority="1178" operator="equal">
      <formula>"Catastrófico"</formula>
    </cfRule>
    <cfRule type="cellIs" dxfId="129" priority="1182" operator="equal">
      <formula>"Leve"</formula>
    </cfRule>
    <cfRule type="cellIs" dxfId="128" priority="1180" operator="equal">
      <formula>"Moderado"</formula>
    </cfRule>
  </conditionalFormatting>
  <conditionalFormatting sqref="AF67">
    <cfRule type="cellIs" dxfId="127" priority="251" operator="equal">
      <formula>"Catastrófico"</formula>
    </cfRule>
    <cfRule type="cellIs" dxfId="126" priority="252" operator="equal">
      <formula>"Mayor"</formula>
    </cfRule>
    <cfRule type="cellIs" dxfId="125" priority="253" operator="equal">
      <formula>"Moderado"</formula>
    </cfRule>
    <cfRule type="cellIs" dxfId="124" priority="254" operator="equal">
      <formula>"Menor"</formula>
    </cfRule>
    <cfRule type="cellIs" dxfId="123" priority="255" operator="equal">
      <formula>"Leve"</formula>
    </cfRule>
  </conditionalFormatting>
  <conditionalFormatting sqref="AF70:AF71">
    <cfRule type="cellIs" dxfId="122" priority="1229" operator="equal">
      <formula>"Menor"</formula>
    </cfRule>
    <cfRule type="cellIs" dxfId="121" priority="1230" operator="equal">
      <formula>"Leve"</formula>
    </cfRule>
    <cfRule type="cellIs" dxfId="120" priority="1228" operator="equal">
      <formula>"Moderado"</formula>
    </cfRule>
    <cfRule type="cellIs" dxfId="119" priority="1226" operator="equal">
      <formula>"Catastrófico"</formula>
    </cfRule>
    <cfRule type="cellIs" dxfId="118" priority="1227" operator="equal">
      <formula>"Mayor"</formula>
    </cfRule>
  </conditionalFormatting>
  <conditionalFormatting sqref="AF74">
    <cfRule type="cellIs" dxfId="117" priority="147" operator="equal">
      <formula>"Catastrófico"</formula>
    </cfRule>
    <cfRule type="cellIs" dxfId="116" priority="150" operator="equal">
      <formula>"Menor"</formula>
    </cfRule>
    <cfRule type="cellIs" dxfId="115" priority="151" operator="equal">
      <formula>"Leve"</formula>
    </cfRule>
    <cfRule type="cellIs" dxfId="114" priority="148" operator="equal">
      <formula>"Mayor"</formula>
    </cfRule>
    <cfRule type="cellIs" dxfId="113" priority="149" operator="equal">
      <formula>"Moderado"</formula>
    </cfRule>
  </conditionalFormatting>
  <conditionalFormatting sqref="AF84">
    <cfRule type="cellIs" dxfId="112" priority="876" operator="equal">
      <formula>"Leve"</formula>
    </cfRule>
    <cfRule type="cellIs" dxfId="111" priority="874" operator="equal">
      <formula>"Moderado"</formula>
    </cfRule>
    <cfRule type="cellIs" dxfId="110" priority="873" operator="equal">
      <formula>"Mayor"</formula>
    </cfRule>
    <cfRule type="cellIs" dxfId="109" priority="875" operator="equal">
      <formula>"Menor"</formula>
    </cfRule>
    <cfRule type="cellIs" dxfId="108" priority="872" operator="equal">
      <formula>"Catastrófico"</formula>
    </cfRule>
  </conditionalFormatting>
  <conditionalFormatting sqref="AF91">
    <cfRule type="cellIs" dxfId="107" priority="122" operator="equal">
      <formula>"Menor"</formula>
    </cfRule>
    <cfRule type="cellIs" dxfId="106" priority="120" operator="equal">
      <formula>"Mayor"</formula>
    </cfRule>
    <cfRule type="cellIs" dxfId="105" priority="119" operator="equal">
      <formula>"Catastrófico"</formula>
    </cfRule>
    <cfRule type="cellIs" dxfId="104" priority="121" operator="equal">
      <formula>"Moderado"</formula>
    </cfRule>
    <cfRule type="cellIs" dxfId="103" priority="123" operator="equal">
      <formula>"Leve"</formula>
    </cfRule>
  </conditionalFormatting>
  <conditionalFormatting sqref="AF94">
    <cfRule type="cellIs" dxfId="102" priority="75" operator="equal">
      <formula>"Leve"</formula>
    </cfRule>
    <cfRule type="cellIs" dxfId="101" priority="72" operator="equal">
      <formula>"Mayor"</formula>
    </cfRule>
    <cfRule type="cellIs" dxfId="100" priority="71" operator="equal">
      <formula>"Catastrófico"</formula>
    </cfRule>
    <cfRule type="cellIs" dxfId="99" priority="73" operator="equal">
      <formula>"Moderado"</formula>
    </cfRule>
    <cfRule type="cellIs" dxfId="98" priority="74" operator="equal">
      <formula>"Menor"</formula>
    </cfRule>
  </conditionalFormatting>
  <conditionalFormatting sqref="AF97">
    <cfRule type="cellIs" dxfId="97" priority="57" operator="equal">
      <formula>"Leve"</formula>
    </cfRule>
    <cfRule type="cellIs" dxfId="96" priority="54" operator="equal">
      <formula>"Mayor"</formula>
    </cfRule>
    <cfRule type="cellIs" dxfId="95" priority="53" operator="equal">
      <formula>"Catastrófico"</formula>
    </cfRule>
    <cfRule type="cellIs" dxfId="94" priority="56" operator="equal">
      <formula>"Menor"</formula>
    </cfRule>
    <cfRule type="cellIs" dxfId="93" priority="55" operator="equal">
      <formula>"Moderado"</formula>
    </cfRule>
  </conditionalFormatting>
  <conditionalFormatting sqref="AF100">
    <cfRule type="cellIs" dxfId="92" priority="8" operator="equal">
      <formula>"Menor"</formula>
    </cfRule>
    <cfRule type="cellIs" dxfId="91" priority="7" operator="equal">
      <formula>"Moderado"</formula>
    </cfRule>
    <cfRule type="cellIs" dxfId="90" priority="6" operator="equal">
      <formula>"Mayor"</formula>
    </cfRule>
    <cfRule type="cellIs" dxfId="89" priority="5" operator="equal">
      <formula>"Catastrófico"</formula>
    </cfRule>
    <cfRule type="cellIs" dxfId="88" priority="9" operator="equal">
      <formula>"Leve"</formula>
    </cfRule>
  </conditionalFormatting>
  <conditionalFormatting sqref="AH15">
    <cfRule type="cellIs" dxfId="87" priority="2044" operator="equal">
      <formula>"Extremo"</formula>
    </cfRule>
    <cfRule type="cellIs" dxfId="86" priority="2045" operator="equal">
      <formula>"Alto"</formula>
    </cfRule>
    <cfRule type="cellIs" dxfId="85" priority="2047" operator="equal">
      <formula>"Bajo"</formula>
    </cfRule>
    <cfRule type="cellIs" dxfId="84" priority="2046" operator="equal">
      <formula>"Moderado"</formula>
    </cfRule>
  </conditionalFormatting>
  <conditionalFormatting sqref="AH22">
    <cfRule type="cellIs" dxfId="83" priority="981" operator="equal">
      <formula>"Alto"</formula>
    </cfRule>
    <cfRule type="cellIs" dxfId="82" priority="983" operator="equal">
      <formula>"Bajo"</formula>
    </cfRule>
    <cfRule type="cellIs" dxfId="81" priority="982" operator="equal">
      <formula>"Moderado"</formula>
    </cfRule>
    <cfRule type="cellIs" dxfId="80" priority="980" operator="equal">
      <formula>"Extremo"</formula>
    </cfRule>
  </conditionalFormatting>
  <conditionalFormatting sqref="AH26 AH29 AH81:AH82">
    <cfRule type="cellIs" dxfId="79" priority="1654" operator="equal">
      <formula>"Moderado"</formula>
    </cfRule>
    <cfRule type="cellIs" dxfId="78" priority="1653" operator="equal">
      <formula>"Alto"</formula>
    </cfRule>
    <cfRule type="cellIs" dxfId="77" priority="1652" operator="equal">
      <formula>"Extremo"</formula>
    </cfRule>
    <cfRule type="cellIs" dxfId="76" priority="1655" operator="equal">
      <formula>"Bajo"</formula>
    </cfRule>
  </conditionalFormatting>
  <conditionalFormatting sqref="AH31:AH32">
    <cfRule type="cellIs" dxfId="75" priority="393" operator="equal">
      <formula>"Moderado"</formula>
    </cfRule>
    <cfRule type="cellIs" dxfId="74" priority="392" operator="equal">
      <formula>"Alto"</formula>
    </cfRule>
    <cfRule type="cellIs" dxfId="73" priority="391" operator="equal">
      <formula>"Extremo"</formula>
    </cfRule>
    <cfRule type="cellIs" dxfId="72" priority="394" operator="equal">
      <formula>"Bajo"</formula>
    </cfRule>
  </conditionalFormatting>
  <conditionalFormatting sqref="AH35">
    <cfRule type="cellIs" dxfId="71" priority="660" operator="equal">
      <formula>"Bajo"</formula>
    </cfRule>
    <cfRule type="cellIs" dxfId="70" priority="659" operator="equal">
      <formula>"Moderado"</formula>
    </cfRule>
    <cfRule type="cellIs" dxfId="69" priority="658" operator="equal">
      <formula>"Alto"</formula>
    </cfRule>
    <cfRule type="cellIs" dxfId="68" priority="657" operator="equal">
      <formula>"Extremo"</formula>
    </cfRule>
  </conditionalFormatting>
  <conditionalFormatting sqref="AH39:AH42">
    <cfRule type="cellIs" dxfId="67" priority="1067" operator="equal">
      <formula>"Bajo"</formula>
    </cfRule>
    <cfRule type="cellIs" dxfId="66" priority="1066" operator="equal">
      <formula>"Moderado"</formula>
    </cfRule>
    <cfRule type="cellIs" dxfId="65" priority="1065" operator="equal">
      <formula>"Alto"</formula>
    </cfRule>
    <cfRule type="cellIs" dxfId="64" priority="1064" operator="equal">
      <formula>"Extremo"</formula>
    </cfRule>
  </conditionalFormatting>
  <conditionalFormatting sqref="AH44">
    <cfRule type="cellIs" dxfId="63" priority="231" operator="equal">
      <formula>"Moderado"</formula>
    </cfRule>
    <cfRule type="cellIs" dxfId="62" priority="232" operator="equal">
      <formula>"Bajo"</formula>
    </cfRule>
    <cfRule type="cellIs" dxfId="61" priority="229" operator="equal">
      <formula>"Extremo"</formula>
    </cfRule>
    <cfRule type="cellIs" dxfId="60" priority="230" operator="equal">
      <formula>"Alto"</formula>
    </cfRule>
  </conditionalFormatting>
  <conditionalFormatting sqref="AH46">
    <cfRule type="cellIs" dxfId="59" priority="206" operator="equal">
      <formula>"Alto"</formula>
    </cfRule>
    <cfRule type="cellIs" dxfId="58" priority="207" operator="equal">
      <formula>"Moderado"</formula>
    </cfRule>
    <cfRule type="cellIs" dxfId="57" priority="208" operator="equal">
      <formula>"Bajo"</formula>
    </cfRule>
    <cfRule type="cellIs" dxfId="56" priority="205" operator="equal">
      <formula>"Extremo"</formula>
    </cfRule>
  </conditionalFormatting>
  <conditionalFormatting sqref="AH49">
    <cfRule type="cellIs" dxfId="55" priority="621" operator="equal">
      <formula>"Moderado"</formula>
    </cfRule>
    <cfRule type="cellIs" dxfId="54" priority="622" operator="equal">
      <formula>"Bajo"</formula>
    </cfRule>
    <cfRule type="cellIs" dxfId="53" priority="619" operator="equal">
      <formula>"Extremo"</formula>
    </cfRule>
    <cfRule type="cellIs" dxfId="52" priority="620" operator="equal">
      <formula>"Alto"</formula>
    </cfRule>
  </conditionalFormatting>
  <conditionalFormatting sqref="AH53">
    <cfRule type="cellIs" dxfId="51" priority="582" operator="equal">
      <formula>"Alto"</formula>
    </cfRule>
    <cfRule type="cellIs" dxfId="50" priority="583" operator="equal">
      <formula>"Moderado"</formula>
    </cfRule>
    <cfRule type="cellIs" dxfId="49" priority="581" operator="equal">
      <formula>"Extremo"</formula>
    </cfRule>
    <cfRule type="cellIs" dxfId="48" priority="584" operator="equal">
      <formula>"Bajo"</formula>
    </cfRule>
  </conditionalFormatting>
  <conditionalFormatting sqref="AH57">
    <cfRule type="cellIs" dxfId="47" priority="469" operator="equal">
      <formula>"Moderado"</formula>
    </cfRule>
    <cfRule type="cellIs" dxfId="46" priority="470" operator="equal">
      <formula>"Bajo"</formula>
    </cfRule>
    <cfRule type="cellIs" dxfId="45" priority="468" operator="equal">
      <formula>"Alto"</formula>
    </cfRule>
    <cfRule type="cellIs" dxfId="44" priority="467" operator="equal">
      <formula>"Extremo"</formula>
    </cfRule>
  </conditionalFormatting>
  <conditionalFormatting sqref="AH59">
    <cfRule type="cellIs" dxfId="43" priority="422" operator="equal">
      <formula>"Bajo"</formula>
    </cfRule>
    <cfRule type="cellIs" dxfId="42" priority="420" operator="equal">
      <formula>"Alto"</formula>
    </cfRule>
    <cfRule type="cellIs" dxfId="41" priority="419" operator="equal">
      <formula>"Extremo"</formula>
    </cfRule>
    <cfRule type="cellIs" dxfId="40" priority="421" operator="equal">
      <formula>"Moderado"</formula>
    </cfRule>
  </conditionalFormatting>
  <conditionalFormatting sqref="AH61">
    <cfRule type="cellIs" dxfId="39" priority="1331" operator="equal">
      <formula>"Bajo"</formula>
    </cfRule>
    <cfRule type="cellIs" dxfId="38" priority="1329" operator="equal">
      <formula>"Alto"</formula>
    </cfRule>
    <cfRule type="cellIs" dxfId="37" priority="1330" operator="equal">
      <formula>"Moderado"</formula>
    </cfRule>
    <cfRule type="cellIs" dxfId="36" priority="1328" operator="equal">
      <formula>"Extremo"</formula>
    </cfRule>
  </conditionalFormatting>
  <conditionalFormatting sqref="AH63">
    <cfRule type="cellIs" dxfId="35" priority="1175" operator="equal">
      <formula>"Alto"</formula>
    </cfRule>
    <cfRule type="cellIs" dxfId="34" priority="1177" operator="equal">
      <formula>"Bajo"</formula>
    </cfRule>
    <cfRule type="cellIs" dxfId="33" priority="1176" operator="equal">
      <formula>"Moderado"</formula>
    </cfRule>
    <cfRule type="cellIs" dxfId="32" priority="1174" operator="equal">
      <formula>"Extremo"</formula>
    </cfRule>
  </conditionalFormatting>
  <conditionalFormatting sqref="AH67">
    <cfRule type="cellIs" dxfId="31" priority="247" operator="equal">
      <formula>"Extremo"</formula>
    </cfRule>
    <cfRule type="cellIs" dxfId="30" priority="248" operator="equal">
      <formula>"Alto"</formula>
    </cfRule>
    <cfRule type="cellIs" dxfId="29" priority="249" operator="equal">
      <formula>"Moderado"</formula>
    </cfRule>
    <cfRule type="cellIs" dxfId="28" priority="250" operator="equal">
      <formula>"Bajo"</formula>
    </cfRule>
  </conditionalFormatting>
  <conditionalFormatting sqref="AH70:AH71">
    <cfRule type="cellIs" dxfId="27" priority="1225" operator="equal">
      <formula>"Bajo"</formula>
    </cfRule>
    <cfRule type="cellIs" dxfId="26" priority="1224" operator="equal">
      <formula>"Moderado"</formula>
    </cfRule>
    <cfRule type="cellIs" dxfId="25" priority="1222" operator="equal">
      <formula>"Extremo"</formula>
    </cfRule>
    <cfRule type="cellIs" dxfId="24" priority="1223" operator="equal">
      <formula>"Alto"</formula>
    </cfRule>
  </conditionalFormatting>
  <conditionalFormatting sqref="AH74">
    <cfRule type="cellIs" dxfId="23" priority="146" operator="equal">
      <formula>"Bajo"</formula>
    </cfRule>
    <cfRule type="cellIs" dxfId="22" priority="143" operator="equal">
      <formula>"Extremo"</formula>
    </cfRule>
    <cfRule type="cellIs" dxfId="21" priority="144" operator="equal">
      <formula>"Alto"</formula>
    </cfRule>
    <cfRule type="cellIs" dxfId="20" priority="145" operator="equal">
      <formula>"Moderado"</formula>
    </cfRule>
  </conditionalFormatting>
  <conditionalFormatting sqref="AH84">
    <cfRule type="cellIs" dxfId="19" priority="883" operator="equal">
      <formula>"Alto"</formula>
    </cfRule>
    <cfRule type="cellIs" dxfId="18" priority="884" operator="equal">
      <formula>"Moderado"</formula>
    </cfRule>
    <cfRule type="cellIs" dxfId="17" priority="885" operator="equal">
      <formula>"Bajo"</formula>
    </cfRule>
    <cfRule type="cellIs" dxfId="16" priority="882" operator="equal">
      <formula>"Extremo"</formula>
    </cfRule>
  </conditionalFormatting>
  <conditionalFormatting sqref="AH91">
    <cfRule type="cellIs" dxfId="15" priority="129" operator="equal">
      <formula>"Extremo"</formula>
    </cfRule>
    <cfRule type="cellIs" dxfId="14" priority="130" operator="equal">
      <formula>"Alto"</formula>
    </cfRule>
    <cfRule type="cellIs" dxfId="13" priority="131" operator="equal">
      <formula>"Moderado"</formula>
    </cfRule>
    <cfRule type="cellIs" dxfId="12" priority="132" operator="equal">
      <formula>"Bajo"</formula>
    </cfRule>
  </conditionalFormatting>
  <conditionalFormatting sqref="AH94">
    <cfRule type="cellIs" dxfId="11" priority="70" operator="equal">
      <formula>"Bajo"</formula>
    </cfRule>
    <cfRule type="cellIs" dxfId="10" priority="67" operator="equal">
      <formula>"Extremo"</formula>
    </cfRule>
    <cfRule type="cellIs" dxfId="9" priority="69" operator="equal">
      <formula>"Moderado"</formula>
    </cfRule>
    <cfRule type="cellIs" dxfId="8" priority="68" operator="equal">
      <formula>"Alto"</formula>
    </cfRule>
  </conditionalFormatting>
  <conditionalFormatting sqref="AH97">
    <cfRule type="cellIs" dxfId="7" priority="49" operator="equal">
      <formula>"Extremo"</formula>
    </cfRule>
    <cfRule type="cellIs" dxfId="6" priority="50" operator="equal">
      <formula>"Alto"</formula>
    </cfRule>
    <cfRule type="cellIs" dxfId="5" priority="51" operator="equal">
      <formula>"Moderado"</formula>
    </cfRule>
    <cfRule type="cellIs" dxfId="4" priority="52" operator="equal">
      <formula>"Bajo"</formula>
    </cfRule>
  </conditionalFormatting>
  <conditionalFormatting sqref="AH100">
    <cfRule type="cellIs" dxfId="3" priority="1" operator="equal">
      <formula>"Extremo"</formula>
    </cfRule>
    <cfRule type="cellIs" dxfId="2" priority="4" operator="equal">
      <formula>"Bajo"</formula>
    </cfRule>
    <cfRule type="cellIs" dxfId="1" priority="3" operator="equal">
      <formula>"Moderado"</formula>
    </cfRule>
    <cfRule type="cellIs" dxfId="0" priority="2" operator="equal">
      <formula>"Alto"</formula>
    </cfRule>
  </conditionalFormatting>
  <hyperlinks>
    <hyperlink ref="AQ59" r:id="rId1" xr:uid="{8E103F9A-F70F-4A6A-8083-2494C95AE1E2}"/>
    <hyperlink ref="AQ61" r:id="rId2" xr:uid="{ECA37DED-87A5-40B2-ACAB-370C38E5C07A}"/>
    <hyperlink ref="AQ63" r:id="rId3" xr:uid="{719D953D-4AC7-4085-A44F-8C6F25429E7E}"/>
    <hyperlink ref="AQ84" r:id="rId4" xr:uid="{E0160BD8-45DD-4AA2-AEF2-01C36CA04FB4}"/>
  </hyperlinks>
  <pageMargins left="0.7" right="0.7" top="0.75" bottom="0.75" header="0.3" footer="0.3"/>
  <pageSetup orientation="portrait" r:id="rId5"/>
  <drawing r:id="rId6"/>
  <extLst>
    <ext xmlns:x14="http://schemas.microsoft.com/office/spreadsheetml/2009/9/main" uri="{CCE6A557-97BC-4b89-ADB6-D9C93CAAB3DF}">
      <x14:dataValidations xmlns:xm="http://schemas.microsoft.com/office/excel/2006/main" disablePrompts="1" count="11">
        <x14:dataValidation type="list" allowBlank="1" showInputMessage="1" showErrorMessage="1" xr:uid="{00000000-0002-0000-0200-000000000000}">
          <x14:formula1>
            <xm:f>'Opciones Tratamiento'!$B$23:$B$35</xm:f>
          </x14:formula1>
          <xm:sqref>D6:E7</xm:sqref>
        </x14:dataValidation>
        <x14:dataValidation type="list" allowBlank="1" showInputMessage="1" showErrorMessage="1" xr:uid="{00000000-0002-0000-0200-000001000000}">
          <x14:formula1>
            <xm:f>'Opciones Tratamiento'!$B$13:$B$19</xm:f>
          </x14:formula1>
          <xm:sqref>I15:I21 I81:I83 I26:I30 I70:I73 I61:I66 I39:I43</xm:sqref>
        </x14:dataValidation>
        <x14:dataValidation type="list" allowBlank="1" showInputMessage="1" showErrorMessage="1" xr:uid="{00000000-0002-0000-0200-000002000000}">
          <x14:formula1>
            <xm:f>'Opciones Tratamiento'!$E$9:$E$13</xm:f>
          </x14:formula1>
          <xm:sqref>J15:J21 J81:J83 J26:J31 J61:J73 J39:J43</xm:sqref>
        </x14:dataValidation>
        <x14:dataValidation type="list" allowBlank="1" showInputMessage="1" showErrorMessage="1" xr:uid="{00000000-0002-0000-0200-000003000000}">
          <x14:formula1>
            <xm:f>'Opciones Tratamiento'!$F$9:$F$13</xm:f>
          </x14:formula1>
          <xm:sqref>L15:L21 L81:L83 L26:L31 L61:L73 L39:L43</xm:sqref>
        </x14:dataValidation>
        <x14:dataValidation type="list" allowBlank="1" showInputMessage="1" showErrorMessage="1" xr:uid="{00000000-0002-0000-0200-000004000000}">
          <x14:formula1>
            <xm:f>'Opciones Tratamiento'!$B$2:$B$5</xm:f>
          </x14:formula1>
          <xm:sqref>AI15:AI21 AI26:AI30 AI61:AI66 AI70:AI73 AI81:AI83 AI39:AI43</xm:sqref>
        </x14:dataValidation>
        <x14:dataValidation type="list" allowBlank="1" showInputMessage="1" showErrorMessage="1" xr:uid="{00000000-0002-0000-0200-000005000000}">
          <x14:formula1>
            <xm:f>'Tabla Valoración controles'!$D$4:$D$7</xm:f>
          </x14:formula1>
          <xm:sqref>R15:R20 R22:R27 R70:R73 R29:R34 R61:R66 R81:R83 R39:R43</xm:sqref>
        </x14:dataValidation>
        <x14:dataValidation type="list" allowBlank="1" showInputMessage="1" showErrorMessage="1" xr:uid="{00000000-0002-0000-0200-000006000000}">
          <x14:formula1>
            <xm:f>'Tabla Valoración controles'!$D$8:$D$10</xm:f>
          </x14:formula1>
          <xm:sqref>S29:S34 S15:S20 S22:S27 S70:S73 S61:S66 S81:S83 S39:S43</xm:sqref>
        </x14:dataValidation>
        <x14:dataValidation type="list" allowBlank="1" showInputMessage="1" showErrorMessage="1" xr:uid="{00000000-0002-0000-0200-000007000000}">
          <x14:formula1>
            <xm:f>'Tabla Valoración controles'!$D$11:$D$13</xm:f>
          </x14:formula1>
          <xm:sqref>U29:U34 U15:U20 U22:U27 U70:U73 U61:U66 U81:U83 U39:U43</xm:sqref>
        </x14:dataValidation>
        <x14:dataValidation type="list" allowBlank="1" showInputMessage="1" showErrorMessage="1" xr:uid="{00000000-0002-0000-0200-000008000000}">
          <x14:formula1>
            <xm:f>'Tabla Valoración controles'!$D$14:$D$16</xm:f>
          </x14:formula1>
          <xm:sqref>V29:V34 V15:V20 V22:V27 V70:V73 V61:V66 V81:V83 V39:V43</xm:sqref>
        </x14:dataValidation>
        <x14:dataValidation type="list" allowBlank="1" showInputMessage="1" showErrorMessage="1" xr:uid="{00000000-0002-0000-0200-000009000000}">
          <x14:formula1>
            <xm:f>'Tabla Valoración controles'!$D$17:$D$19</xm:f>
          </x14:formula1>
          <xm:sqref>W29:W34 W15:W20 W22:W27 W70:W73 W61:W66 W81:W83 W39:W43</xm:sqref>
        </x14:dataValidation>
        <x14:dataValidation type="list" allowBlank="1" showInputMessage="1" showErrorMessage="1" xr:uid="{58370330-38B0-4F9D-A6CF-6BFF0A4F40FA}">
          <x14:formula1>
            <xm:f>'Opciones Tratamiento'!$B$13:$B$20</xm:f>
          </x14:formula1>
          <xm:sqref>I31:I34</xm:sqref>
        </x14:dataValidation>
      </x14:dataValidations>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CU140"/>
  <sheetViews>
    <sheetView zoomScale="40" zoomScaleNormal="40" zoomScalePageLayoutView="40" workbookViewId="0">
      <selection activeCell="B6" sqref="B6"/>
    </sheetView>
  </sheetViews>
  <sheetFormatPr baseColWidth="10" defaultColWidth="11.44140625" defaultRowHeight="14.4" x14ac:dyDescent="0.3"/>
  <cols>
    <col min="2" max="39" width="5.44140625" customWidth="1"/>
    <col min="41" max="46" width="5.44140625" customWidth="1"/>
  </cols>
  <sheetData>
    <row r="1" spans="1:99" x14ac:dyDescent="0.3">
      <c r="A1" s="8"/>
      <c r="B1" s="8"/>
      <c r="C1" s="8"/>
      <c r="D1" s="8"/>
      <c r="E1" s="8"/>
      <c r="F1" s="8"/>
      <c r="G1" s="8"/>
      <c r="H1" s="8"/>
      <c r="I1" s="8"/>
      <c r="J1" s="8"/>
      <c r="K1" s="8"/>
      <c r="L1" s="8"/>
      <c r="M1" s="8"/>
      <c r="N1" s="8"/>
      <c r="O1" s="8"/>
      <c r="P1" s="8"/>
      <c r="Q1" s="8"/>
      <c r="R1" s="8"/>
      <c r="S1" s="8"/>
      <c r="T1" s="8"/>
      <c r="U1" s="8"/>
      <c r="V1" s="8"/>
      <c r="W1" s="8"/>
      <c r="X1" s="8"/>
      <c r="Y1" s="8"/>
      <c r="Z1" s="8"/>
      <c r="AA1" s="8"/>
      <c r="AB1" s="8"/>
      <c r="AC1" s="8"/>
      <c r="AD1" s="8"/>
      <c r="AE1" s="8"/>
      <c r="AF1" s="8"/>
      <c r="AG1" s="8"/>
      <c r="AH1" s="8"/>
      <c r="AI1" s="8"/>
      <c r="AJ1" s="8"/>
      <c r="AK1" s="8"/>
      <c r="AL1" s="8"/>
      <c r="AM1" s="8"/>
      <c r="AN1" s="8"/>
      <c r="AO1" s="8"/>
      <c r="AP1" s="8"/>
      <c r="AQ1" s="8"/>
      <c r="AR1" s="8"/>
      <c r="AS1" s="8"/>
      <c r="AT1" s="8"/>
      <c r="AU1" s="8"/>
      <c r="AV1" s="8"/>
      <c r="AW1" s="8"/>
      <c r="AX1" s="8"/>
      <c r="AY1" s="8"/>
      <c r="AZ1" s="8"/>
      <c r="BA1" s="8"/>
      <c r="BB1" s="8"/>
      <c r="BC1" s="8"/>
      <c r="BD1" s="8"/>
      <c r="BE1" s="8"/>
      <c r="BF1" s="8"/>
      <c r="BG1" s="8"/>
      <c r="BH1" s="8"/>
      <c r="BI1" s="8"/>
      <c r="BJ1" s="8"/>
      <c r="BK1" s="8"/>
      <c r="BL1" s="8"/>
      <c r="BM1" s="8"/>
      <c r="BN1" s="8"/>
      <c r="BO1" s="8"/>
      <c r="BP1" s="8"/>
      <c r="BQ1" s="8"/>
      <c r="BR1" s="8"/>
      <c r="BS1" s="8"/>
      <c r="BT1" s="8"/>
      <c r="BU1" s="8"/>
      <c r="BV1" s="8"/>
      <c r="BW1" s="8"/>
      <c r="BX1" s="8"/>
      <c r="BY1" s="8"/>
      <c r="BZ1" s="8"/>
      <c r="CA1" s="8"/>
      <c r="CB1" s="8"/>
      <c r="CC1" s="8"/>
      <c r="CD1" s="8"/>
      <c r="CE1" s="8"/>
      <c r="CF1" s="8"/>
      <c r="CG1" s="8"/>
      <c r="CH1" s="8"/>
      <c r="CI1" s="8"/>
      <c r="CJ1" s="8"/>
      <c r="CK1" s="8"/>
      <c r="CL1" s="8"/>
      <c r="CM1" s="8"/>
      <c r="CN1" s="8"/>
      <c r="CO1" s="8"/>
      <c r="CP1" s="8"/>
      <c r="CQ1" s="8"/>
      <c r="CR1" s="8"/>
      <c r="CS1" s="8"/>
      <c r="CT1" s="8"/>
      <c r="CU1" s="8"/>
    </row>
    <row r="2" spans="1:99" ht="18" customHeight="1" x14ac:dyDescent="0.3">
      <c r="A2" s="8"/>
      <c r="B2" s="427"/>
      <c r="C2" s="427"/>
      <c r="D2" s="427"/>
      <c r="E2" s="427"/>
      <c r="F2" s="427"/>
      <c r="G2" s="427"/>
      <c r="H2" s="427"/>
      <c r="I2" s="427"/>
      <c r="J2" s="395" t="s">
        <v>352</v>
      </c>
      <c r="K2" s="395"/>
      <c r="L2" s="395"/>
      <c r="M2" s="395"/>
      <c r="N2" s="395"/>
      <c r="O2" s="395"/>
      <c r="P2" s="395"/>
      <c r="Q2" s="395"/>
      <c r="R2" s="395"/>
      <c r="S2" s="395"/>
      <c r="T2" s="395"/>
      <c r="U2" s="395"/>
      <c r="V2" s="395"/>
      <c r="W2" s="395"/>
      <c r="X2" s="395"/>
      <c r="Y2" s="395"/>
      <c r="Z2" s="395"/>
      <c r="AA2" s="395"/>
      <c r="AB2" s="395"/>
      <c r="AC2" s="395"/>
      <c r="AD2" s="395"/>
      <c r="AE2" s="395"/>
      <c r="AF2" s="395"/>
      <c r="AG2" s="395"/>
      <c r="AH2" s="395"/>
      <c r="AI2" s="395"/>
      <c r="AJ2" s="395"/>
      <c r="AK2" s="395"/>
      <c r="AL2" s="395"/>
      <c r="AM2" s="395"/>
      <c r="AN2" s="8"/>
      <c r="AO2" s="8"/>
      <c r="AP2" s="8"/>
      <c r="AQ2" s="8"/>
      <c r="AR2" s="8"/>
      <c r="AS2" s="8"/>
      <c r="AT2" s="8"/>
      <c r="AU2" s="8"/>
      <c r="AV2" s="8"/>
      <c r="AW2" s="8"/>
      <c r="AX2" s="8"/>
      <c r="AY2" s="8"/>
      <c r="AZ2" s="8"/>
      <c r="BA2" s="8"/>
      <c r="BB2" s="8"/>
      <c r="BC2" s="8"/>
      <c r="BD2" s="8"/>
      <c r="BE2" s="8"/>
      <c r="BF2" s="8"/>
      <c r="BG2" s="8"/>
      <c r="BH2" s="8"/>
      <c r="BI2" s="8"/>
      <c r="BJ2" s="8"/>
      <c r="BK2" s="8"/>
      <c r="BL2" s="8"/>
      <c r="BM2" s="8"/>
      <c r="BN2" s="8"/>
      <c r="BO2" s="8"/>
      <c r="BP2" s="8"/>
      <c r="BQ2" s="8"/>
      <c r="BR2" s="8"/>
      <c r="BS2" s="8"/>
      <c r="BT2" s="8"/>
      <c r="BU2" s="8"/>
      <c r="BV2" s="8"/>
      <c r="BW2" s="8"/>
      <c r="BX2" s="8"/>
      <c r="BY2" s="8"/>
      <c r="BZ2" s="8"/>
      <c r="CA2" s="8"/>
      <c r="CB2" s="8"/>
      <c r="CC2" s="8"/>
      <c r="CD2" s="8"/>
      <c r="CE2" s="8"/>
      <c r="CF2" s="8"/>
      <c r="CG2" s="8"/>
      <c r="CH2" s="8"/>
      <c r="CI2" s="8"/>
      <c r="CJ2" s="8"/>
      <c r="CK2" s="8"/>
      <c r="CL2" s="8"/>
      <c r="CM2" s="8"/>
      <c r="CN2" s="8"/>
      <c r="CO2" s="8"/>
      <c r="CP2" s="8"/>
      <c r="CQ2" s="8"/>
      <c r="CR2" s="8"/>
      <c r="CS2" s="8"/>
      <c r="CT2" s="8"/>
      <c r="CU2" s="8"/>
    </row>
    <row r="3" spans="1:99" ht="18.75" customHeight="1" x14ac:dyDescent="0.3">
      <c r="A3" s="8"/>
      <c r="B3" s="427"/>
      <c r="C3" s="427"/>
      <c r="D3" s="427"/>
      <c r="E3" s="427"/>
      <c r="F3" s="427"/>
      <c r="G3" s="427"/>
      <c r="H3" s="427"/>
      <c r="I3" s="427"/>
      <c r="J3" s="395"/>
      <c r="K3" s="395"/>
      <c r="L3" s="395"/>
      <c r="M3" s="395"/>
      <c r="N3" s="395"/>
      <c r="O3" s="395"/>
      <c r="P3" s="395"/>
      <c r="Q3" s="395"/>
      <c r="R3" s="395"/>
      <c r="S3" s="395"/>
      <c r="T3" s="395"/>
      <c r="U3" s="395"/>
      <c r="V3" s="395"/>
      <c r="W3" s="395"/>
      <c r="X3" s="395"/>
      <c r="Y3" s="395"/>
      <c r="Z3" s="395"/>
      <c r="AA3" s="395"/>
      <c r="AB3" s="395"/>
      <c r="AC3" s="395"/>
      <c r="AD3" s="395"/>
      <c r="AE3" s="395"/>
      <c r="AF3" s="395"/>
      <c r="AG3" s="395"/>
      <c r="AH3" s="395"/>
      <c r="AI3" s="395"/>
      <c r="AJ3" s="395"/>
      <c r="AK3" s="395"/>
      <c r="AL3" s="395"/>
      <c r="AM3" s="395"/>
      <c r="AN3" s="8"/>
      <c r="AO3" s="8"/>
      <c r="AP3" s="8"/>
      <c r="AQ3" s="8"/>
      <c r="AR3" s="8"/>
      <c r="AS3" s="8"/>
      <c r="AT3" s="8"/>
      <c r="AU3" s="8"/>
      <c r="AV3" s="8"/>
      <c r="AW3" s="8"/>
      <c r="AX3" s="8"/>
      <c r="AY3" s="8"/>
      <c r="AZ3" s="8"/>
      <c r="BA3" s="8"/>
      <c r="BB3" s="8"/>
      <c r="BC3" s="8"/>
      <c r="BD3" s="8"/>
      <c r="BE3" s="8"/>
      <c r="BF3" s="8"/>
      <c r="BG3" s="8"/>
      <c r="BH3" s="8"/>
      <c r="BI3" s="8"/>
      <c r="BJ3" s="8"/>
      <c r="BK3" s="8"/>
      <c r="BL3" s="8"/>
      <c r="BM3" s="8"/>
      <c r="BN3" s="8"/>
      <c r="BO3" s="8"/>
      <c r="BP3" s="8"/>
      <c r="BQ3" s="8"/>
      <c r="BR3" s="8"/>
      <c r="BS3" s="8"/>
      <c r="BT3" s="8"/>
      <c r="BU3" s="8"/>
      <c r="BV3" s="8"/>
      <c r="BW3" s="8"/>
      <c r="BX3" s="8"/>
      <c r="BY3" s="8"/>
      <c r="BZ3" s="8"/>
      <c r="CA3" s="8"/>
      <c r="CB3" s="8"/>
      <c r="CC3" s="8"/>
      <c r="CD3" s="8"/>
      <c r="CE3" s="8"/>
      <c r="CF3" s="8"/>
      <c r="CG3" s="8"/>
      <c r="CH3" s="8"/>
      <c r="CI3" s="8"/>
      <c r="CJ3" s="8"/>
      <c r="CK3" s="8"/>
      <c r="CL3" s="8"/>
      <c r="CM3" s="8"/>
      <c r="CN3" s="8"/>
      <c r="CO3" s="8"/>
      <c r="CP3" s="8"/>
      <c r="CQ3" s="8"/>
      <c r="CR3" s="8"/>
      <c r="CS3" s="8"/>
      <c r="CT3" s="8"/>
      <c r="CU3" s="8"/>
    </row>
    <row r="4" spans="1:99" ht="15" customHeight="1" x14ac:dyDescent="0.3">
      <c r="A4" s="8"/>
      <c r="B4" s="427"/>
      <c r="C4" s="427"/>
      <c r="D4" s="427"/>
      <c r="E4" s="427"/>
      <c r="F4" s="427"/>
      <c r="G4" s="427"/>
      <c r="H4" s="427"/>
      <c r="I4" s="427"/>
      <c r="J4" s="395"/>
      <c r="K4" s="395"/>
      <c r="L4" s="395"/>
      <c r="M4" s="395"/>
      <c r="N4" s="395"/>
      <c r="O4" s="395"/>
      <c r="P4" s="395"/>
      <c r="Q4" s="395"/>
      <c r="R4" s="395"/>
      <c r="S4" s="395"/>
      <c r="T4" s="395"/>
      <c r="U4" s="395"/>
      <c r="V4" s="395"/>
      <c r="W4" s="395"/>
      <c r="X4" s="395"/>
      <c r="Y4" s="395"/>
      <c r="Z4" s="395"/>
      <c r="AA4" s="395"/>
      <c r="AB4" s="395"/>
      <c r="AC4" s="395"/>
      <c r="AD4" s="395"/>
      <c r="AE4" s="395"/>
      <c r="AF4" s="395"/>
      <c r="AG4" s="395"/>
      <c r="AH4" s="395"/>
      <c r="AI4" s="395"/>
      <c r="AJ4" s="395"/>
      <c r="AK4" s="395"/>
      <c r="AL4" s="395"/>
      <c r="AM4" s="395"/>
      <c r="AN4" s="8"/>
      <c r="AO4" s="8"/>
      <c r="AP4" s="8"/>
      <c r="AQ4" s="8"/>
      <c r="AR4" s="8"/>
      <c r="AS4" s="8"/>
      <c r="AT4" s="8"/>
      <c r="AU4" s="8"/>
      <c r="AV4" s="8"/>
      <c r="AW4" s="8"/>
      <c r="AX4" s="8"/>
      <c r="AY4" s="8"/>
      <c r="AZ4" s="8"/>
      <c r="BA4" s="8"/>
      <c r="BB4" s="8"/>
      <c r="BC4" s="8"/>
      <c r="BD4" s="8"/>
      <c r="BE4" s="8"/>
      <c r="BF4" s="8"/>
      <c r="BG4" s="8"/>
      <c r="BH4" s="8"/>
      <c r="BI4" s="8"/>
      <c r="BJ4" s="8"/>
      <c r="BK4" s="8"/>
      <c r="BL4" s="8"/>
      <c r="BM4" s="8"/>
      <c r="BN4" s="8"/>
      <c r="BO4" s="8"/>
      <c r="BP4" s="8"/>
      <c r="BQ4" s="8"/>
      <c r="BR4" s="8"/>
      <c r="BS4" s="8"/>
      <c r="BT4" s="8"/>
      <c r="BU4" s="8"/>
      <c r="BV4" s="8"/>
      <c r="BW4" s="8"/>
      <c r="BX4" s="8"/>
      <c r="BY4" s="8"/>
      <c r="BZ4" s="8"/>
      <c r="CA4" s="8"/>
      <c r="CB4" s="8"/>
      <c r="CC4" s="8"/>
      <c r="CD4" s="8"/>
      <c r="CE4" s="8"/>
      <c r="CF4" s="8"/>
      <c r="CG4" s="8"/>
      <c r="CH4" s="8"/>
      <c r="CI4" s="8"/>
      <c r="CJ4" s="8"/>
      <c r="CK4" s="8"/>
      <c r="CL4" s="8"/>
      <c r="CM4" s="8"/>
      <c r="CN4" s="8"/>
      <c r="CO4" s="8"/>
      <c r="CP4" s="8"/>
      <c r="CQ4" s="8"/>
      <c r="CR4" s="8"/>
      <c r="CS4" s="8"/>
      <c r="CT4" s="8"/>
      <c r="CU4" s="8"/>
    </row>
    <row r="5" spans="1:99" ht="15" thickBot="1" x14ac:dyDescent="0.35">
      <c r="A5" s="8"/>
      <c r="B5" s="8"/>
      <c r="C5" s="8"/>
      <c r="D5" s="8"/>
      <c r="E5" s="8"/>
      <c r="F5" s="8"/>
      <c r="G5" s="8"/>
      <c r="H5" s="8"/>
      <c r="I5" s="8"/>
      <c r="J5" s="8"/>
      <c r="K5" s="8"/>
      <c r="L5" s="8"/>
      <c r="M5" s="8"/>
      <c r="N5" s="8"/>
      <c r="O5" s="8"/>
      <c r="P5" s="8"/>
      <c r="Q5" s="8"/>
      <c r="R5" s="8"/>
      <c r="S5" s="8"/>
      <c r="T5" s="8"/>
      <c r="U5" s="8"/>
      <c r="V5" s="8"/>
      <c r="W5" s="8"/>
      <c r="X5" s="8"/>
      <c r="Y5" s="8"/>
      <c r="Z5" s="8"/>
      <c r="AA5" s="8"/>
      <c r="AB5" s="8"/>
      <c r="AC5" s="8"/>
      <c r="AD5" s="8"/>
      <c r="AE5" s="8"/>
      <c r="AF5" s="8"/>
      <c r="AG5" s="8"/>
      <c r="AH5" s="8"/>
      <c r="AI5" s="8"/>
      <c r="AJ5" s="8"/>
      <c r="AK5" s="8"/>
      <c r="AL5" s="8"/>
      <c r="AM5" s="8"/>
      <c r="AN5" s="8"/>
      <c r="AO5" s="8"/>
      <c r="AP5" s="8"/>
      <c r="AQ5" s="8"/>
      <c r="AR5" s="8"/>
      <c r="AS5" s="8"/>
      <c r="AT5" s="8"/>
      <c r="AU5" s="8"/>
      <c r="AV5" s="8"/>
      <c r="AW5" s="8"/>
      <c r="AX5" s="8"/>
      <c r="AY5" s="8"/>
      <c r="AZ5" s="8"/>
      <c r="BA5" s="8"/>
      <c r="BB5" s="8"/>
      <c r="BC5" s="8"/>
      <c r="BD5" s="8"/>
      <c r="BE5" s="8"/>
      <c r="BF5" s="8"/>
      <c r="BG5" s="8"/>
      <c r="BH5" s="8"/>
      <c r="BI5" s="8"/>
      <c r="BJ5" s="8"/>
      <c r="BK5" s="8"/>
      <c r="BL5" s="8"/>
      <c r="BM5" s="8"/>
      <c r="BN5" s="8"/>
      <c r="BO5" s="8"/>
      <c r="BP5" s="8"/>
      <c r="BQ5" s="8"/>
      <c r="BR5" s="8"/>
      <c r="BS5" s="8"/>
      <c r="BT5" s="8"/>
      <c r="BU5" s="8"/>
      <c r="BV5" s="8"/>
      <c r="BW5" s="8"/>
      <c r="BX5" s="8"/>
      <c r="BY5" s="8"/>
      <c r="BZ5" s="8"/>
      <c r="CA5" s="8"/>
      <c r="CB5" s="8"/>
      <c r="CC5" s="8"/>
      <c r="CD5" s="8"/>
      <c r="CE5" s="8"/>
      <c r="CF5" s="8"/>
      <c r="CG5" s="8"/>
      <c r="CH5" s="8"/>
      <c r="CI5" s="8"/>
      <c r="CJ5" s="8"/>
      <c r="CK5" s="8"/>
      <c r="CL5" s="8"/>
      <c r="CM5" s="8"/>
      <c r="CN5" s="8"/>
      <c r="CO5" s="8"/>
      <c r="CP5" s="8"/>
      <c r="CQ5" s="8"/>
      <c r="CR5" s="8"/>
      <c r="CS5" s="8"/>
      <c r="CT5" s="8"/>
      <c r="CU5" s="8"/>
    </row>
    <row r="6" spans="1:99" ht="15" customHeight="1" x14ac:dyDescent="0.3">
      <c r="A6" s="8"/>
      <c r="B6" s="342" t="s">
        <v>329</v>
      </c>
      <c r="C6" s="342"/>
      <c r="D6" s="343"/>
      <c r="E6" s="380" t="s">
        <v>716</v>
      </c>
      <c r="F6" s="381"/>
      <c r="G6" s="381"/>
      <c r="H6" s="381"/>
      <c r="I6" s="382"/>
      <c r="J6" s="391"/>
      <c r="K6" s="392"/>
      <c r="L6" s="392"/>
      <c r="M6" s="392"/>
      <c r="N6" s="392"/>
      <c r="O6" s="394"/>
      <c r="P6" s="391"/>
      <c r="Q6" s="392"/>
      <c r="R6" s="392"/>
      <c r="S6" s="392"/>
      <c r="T6" s="392"/>
      <c r="U6" s="394"/>
      <c r="V6" s="391"/>
      <c r="W6" s="392"/>
      <c r="X6" s="392"/>
      <c r="Y6" s="392"/>
      <c r="Z6" s="392"/>
      <c r="AA6" s="394"/>
      <c r="AB6" s="391"/>
      <c r="AC6" s="392"/>
      <c r="AD6" s="392"/>
      <c r="AE6" s="392"/>
      <c r="AF6" s="392"/>
      <c r="AG6" s="394"/>
      <c r="AH6" s="406"/>
      <c r="AI6" s="407"/>
      <c r="AJ6" s="407"/>
      <c r="AK6" s="407"/>
      <c r="AL6" s="407"/>
      <c r="AM6" s="408"/>
      <c r="AO6" s="344" t="s">
        <v>175</v>
      </c>
      <c r="AP6" s="345"/>
      <c r="AQ6" s="345"/>
      <c r="AR6" s="345"/>
      <c r="AS6" s="345"/>
      <c r="AT6" s="346"/>
      <c r="AU6" s="8"/>
      <c r="AV6" s="8"/>
      <c r="AW6" s="8"/>
      <c r="AX6" s="8"/>
      <c r="AY6" s="8"/>
      <c r="AZ6" s="8"/>
      <c r="BA6" s="8"/>
      <c r="BB6" s="8"/>
      <c r="BC6" s="8"/>
      <c r="BD6" s="8"/>
      <c r="BE6" s="8"/>
      <c r="BF6" s="8"/>
      <c r="BG6" s="8"/>
      <c r="BH6" s="8"/>
      <c r="BI6" s="8"/>
      <c r="BJ6" s="8"/>
      <c r="BK6" s="8"/>
      <c r="BL6" s="8"/>
      <c r="BM6" s="8"/>
      <c r="BN6" s="8"/>
      <c r="BO6" s="8"/>
      <c r="BP6" s="8"/>
      <c r="BQ6" s="8"/>
      <c r="BR6" s="8"/>
      <c r="BS6" s="8"/>
      <c r="BT6" s="8"/>
      <c r="BU6" s="8"/>
      <c r="BV6" s="8"/>
      <c r="BW6" s="8"/>
      <c r="BX6" s="8"/>
      <c r="BY6" s="8"/>
      <c r="BZ6" s="8"/>
      <c r="CA6" s="8"/>
      <c r="CB6" s="8"/>
    </row>
    <row r="7" spans="1:99" ht="15" customHeight="1" x14ac:dyDescent="0.3">
      <c r="A7" s="8"/>
      <c r="B7" s="342"/>
      <c r="C7" s="342"/>
      <c r="D7" s="343"/>
      <c r="E7" s="383"/>
      <c r="F7" s="384"/>
      <c r="G7" s="384"/>
      <c r="H7" s="384"/>
      <c r="I7" s="385"/>
      <c r="J7" s="393"/>
      <c r="K7" s="389"/>
      <c r="L7" s="389"/>
      <c r="M7" s="389"/>
      <c r="N7" s="389"/>
      <c r="O7" s="390"/>
      <c r="P7" s="393"/>
      <c r="Q7" s="389"/>
      <c r="R7" s="389"/>
      <c r="S7" s="389"/>
      <c r="T7" s="389"/>
      <c r="U7" s="390"/>
      <c r="V7" s="393"/>
      <c r="W7" s="389"/>
      <c r="X7" s="389"/>
      <c r="Y7" s="389"/>
      <c r="Z7" s="389"/>
      <c r="AA7" s="390"/>
      <c r="AB7" s="393"/>
      <c r="AC7" s="389"/>
      <c r="AD7" s="389"/>
      <c r="AE7" s="389"/>
      <c r="AF7" s="389"/>
      <c r="AG7" s="390"/>
      <c r="AH7" s="400"/>
      <c r="AI7" s="401"/>
      <c r="AJ7" s="401"/>
      <c r="AK7" s="401"/>
      <c r="AL7" s="401"/>
      <c r="AM7" s="402"/>
      <c r="AN7" s="8"/>
      <c r="AO7" s="347"/>
      <c r="AP7" s="348"/>
      <c r="AQ7" s="348"/>
      <c r="AR7" s="348"/>
      <c r="AS7" s="348"/>
      <c r="AT7" s="349"/>
      <c r="AU7" s="8"/>
      <c r="AV7" s="8"/>
      <c r="AW7" s="8"/>
      <c r="AX7" s="8"/>
      <c r="AY7" s="8"/>
      <c r="AZ7" s="8"/>
      <c r="BA7" s="8"/>
      <c r="BB7" s="8"/>
      <c r="BC7" s="8"/>
      <c r="BD7" s="8"/>
      <c r="BE7" s="8"/>
      <c r="BF7" s="8"/>
      <c r="BG7" s="8"/>
      <c r="BH7" s="8"/>
      <c r="BI7" s="8"/>
      <c r="BJ7" s="8"/>
      <c r="BK7" s="8"/>
      <c r="BL7" s="8"/>
      <c r="BM7" s="8"/>
      <c r="BN7" s="8"/>
      <c r="BO7" s="8"/>
      <c r="BP7" s="8"/>
      <c r="BQ7" s="8"/>
      <c r="BR7" s="8"/>
      <c r="BS7" s="8"/>
      <c r="BT7" s="8"/>
      <c r="BU7" s="8"/>
      <c r="BV7" s="8"/>
      <c r="BW7" s="8"/>
      <c r="BX7" s="8"/>
      <c r="BY7" s="8"/>
      <c r="BZ7" s="8"/>
      <c r="CA7" s="8"/>
      <c r="CB7" s="8"/>
    </row>
    <row r="8" spans="1:99" ht="15" customHeight="1" x14ac:dyDescent="0.3">
      <c r="A8" s="8"/>
      <c r="B8" s="342"/>
      <c r="C8" s="342"/>
      <c r="D8" s="343"/>
      <c r="E8" s="383"/>
      <c r="F8" s="384"/>
      <c r="G8" s="384"/>
      <c r="H8" s="384"/>
      <c r="I8" s="385"/>
      <c r="J8" s="393"/>
      <c r="K8" s="389"/>
      <c r="L8" s="389"/>
      <c r="M8" s="389"/>
      <c r="N8" s="389"/>
      <c r="O8" s="390"/>
      <c r="P8" s="393"/>
      <c r="Q8" s="389"/>
      <c r="R8" s="389"/>
      <c r="S8" s="389"/>
      <c r="T8" s="389"/>
      <c r="U8" s="390"/>
      <c r="V8" s="393"/>
      <c r="W8" s="389"/>
      <c r="X8" s="389"/>
      <c r="Y8" s="389"/>
      <c r="Z8" s="389"/>
      <c r="AA8" s="390"/>
      <c r="AB8" s="393"/>
      <c r="AC8" s="389"/>
      <c r="AD8" s="389"/>
      <c r="AE8" s="389"/>
      <c r="AF8" s="389"/>
      <c r="AG8" s="390"/>
      <c r="AH8" s="400"/>
      <c r="AI8" s="401"/>
      <c r="AJ8" s="401"/>
      <c r="AK8" s="401"/>
      <c r="AL8" s="401"/>
      <c r="AM8" s="402"/>
      <c r="AN8" s="8"/>
      <c r="AO8" s="347"/>
      <c r="AP8" s="348"/>
      <c r="AQ8" s="348"/>
      <c r="AR8" s="348"/>
      <c r="AS8" s="348"/>
      <c r="AT8" s="349"/>
      <c r="AU8" s="8"/>
      <c r="AV8" s="8"/>
      <c r="AW8" s="8"/>
      <c r="AX8" s="8"/>
      <c r="AY8" s="8"/>
      <c r="AZ8" s="8"/>
      <c r="BA8" s="8"/>
      <c r="BB8" s="8"/>
      <c r="BC8" s="8"/>
      <c r="BD8" s="8"/>
      <c r="BE8" s="8"/>
      <c r="BF8" s="8"/>
      <c r="BG8" s="8"/>
      <c r="BH8" s="8"/>
      <c r="BI8" s="8"/>
      <c r="BJ8" s="8"/>
      <c r="BK8" s="8"/>
      <c r="BL8" s="8"/>
      <c r="BM8" s="8"/>
      <c r="BN8" s="8"/>
      <c r="BO8" s="8"/>
      <c r="BP8" s="8"/>
      <c r="BQ8" s="8"/>
      <c r="BR8" s="8"/>
      <c r="BS8" s="8"/>
      <c r="BT8" s="8"/>
      <c r="BU8" s="8"/>
      <c r="BV8" s="8"/>
      <c r="BW8" s="8"/>
      <c r="BX8" s="8"/>
      <c r="BY8" s="8"/>
      <c r="BZ8" s="8"/>
      <c r="CA8" s="8"/>
      <c r="CB8" s="8"/>
    </row>
    <row r="9" spans="1:99" ht="15" customHeight="1" x14ac:dyDescent="0.3">
      <c r="A9" s="8"/>
      <c r="B9" s="342"/>
      <c r="C9" s="342"/>
      <c r="D9" s="343"/>
      <c r="E9" s="383"/>
      <c r="F9" s="384"/>
      <c r="G9" s="384"/>
      <c r="H9" s="384"/>
      <c r="I9" s="385"/>
      <c r="J9" s="393"/>
      <c r="K9" s="389"/>
      <c r="L9" s="389"/>
      <c r="M9" s="389"/>
      <c r="N9" s="389"/>
      <c r="O9" s="390"/>
      <c r="P9" s="393"/>
      <c r="Q9" s="389"/>
      <c r="R9" s="389"/>
      <c r="S9" s="389"/>
      <c r="T9" s="389"/>
      <c r="U9" s="390"/>
      <c r="V9" s="393"/>
      <c r="W9" s="389"/>
      <c r="X9" s="389"/>
      <c r="Y9" s="389"/>
      <c r="Z9" s="389"/>
      <c r="AA9" s="390"/>
      <c r="AB9" s="393"/>
      <c r="AC9" s="389"/>
      <c r="AD9" s="389"/>
      <c r="AE9" s="389"/>
      <c r="AF9" s="389"/>
      <c r="AG9" s="390"/>
      <c r="AH9" s="400"/>
      <c r="AI9" s="401"/>
      <c r="AJ9" s="401"/>
      <c r="AK9" s="401"/>
      <c r="AL9" s="401"/>
      <c r="AM9" s="402"/>
      <c r="AN9" s="8"/>
      <c r="AO9" s="347"/>
      <c r="AP9" s="348"/>
      <c r="AQ9" s="348"/>
      <c r="AR9" s="348"/>
      <c r="AS9" s="348"/>
      <c r="AT9" s="349"/>
      <c r="AU9" s="8"/>
      <c r="AV9" s="8"/>
      <c r="AW9" s="8"/>
      <c r="AX9" s="8"/>
      <c r="AY9" s="8"/>
      <c r="AZ9" s="8"/>
      <c r="BA9" s="8"/>
      <c r="BB9" s="8"/>
      <c r="BC9" s="8"/>
      <c r="BD9" s="8"/>
      <c r="BE9" s="8"/>
      <c r="BF9" s="8"/>
      <c r="BG9" s="8"/>
      <c r="BH9" s="8"/>
      <c r="BI9" s="8"/>
      <c r="BJ9" s="8"/>
      <c r="BK9" s="8"/>
      <c r="BL9" s="8"/>
      <c r="BM9" s="8"/>
      <c r="BN9" s="8"/>
      <c r="BO9" s="8"/>
      <c r="BP9" s="8"/>
      <c r="BQ9" s="8"/>
      <c r="BR9" s="8"/>
      <c r="BS9" s="8"/>
      <c r="BT9" s="8"/>
      <c r="BU9" s="8"/>
      <c r="BV9" s="8"/>
      <c r="BW9" s="8"/>
      <c r="BX9" s="8"/>
      <c r="BY9" s="8"/>
      <c r="BZ9" s="8"/>
      <c r="CA9" s="8"/>
      <c r="CB9" s="8"/>
    </row>
    <row r="10" spans="1:99" ht="15" customHeight="1" x14ac:dyDescent="0.3">
      <c r="A10" s="8"/>
      <c r="B10" s="342"/>
      <c r="C10" s="342"/>
      <c r="D10" s="343"/>
      <c r="E10" s="383"/>
      <c r="F10" s="384"/>
      <c r="G10" s="384"/>
      <c r="H10" s="384"/>
      <c r="I10" s="385"/>
      <c r="J10" s="393"/>
      <c r="K10" s="389"/>
      <c r="L10" s="389"/>
      <c r="M10" s="389"/>
      <c r="N10" s="389"/>
      <c r="O10" s="390"/>
      <c r="P10" s="393"/>
      <c r="Q10" s="389"/>
      <c r="R10" s="389"/>
      <c r="S10" s="389"/>
      <c r="T10" s="389"/>
      <c r="U10" s="390"/>
      <c r="V10" s="393"/>
      <c r="W10" s="389"/>
      <c r="X10" s="389"/>
      <c r="Y10" s="389"/>
      <c r="Z10" s="389"/>
      <c r="AA10" s="390"/>
      <c r="AB10" s="393"/>
      <c r="AC10" s="389"/>
      <c r="AD10" s="389"/>
      <c r="AE10" s="389"/>
      <c r="AF10" s="389"/>
      <c r="AG10" s="390"/>
      <c r="AH10" s="400"/>
      <c r="AI10" s="401"/>
      <c r="AJ10" s="401"/>
      <c r="AK10" s="401"/>
      <c r="AL10" s="401"/>
      <c r="AM10" s="402"/>
      <c r="AN10" s="8"/>
      <c r="AO10" s="347"/>
      <c r="AP10" s="348"/>
      <c r="AQ10" s="348"/>
      <c r="AR10" s="348"/>
      <c r="AS10" s="348"/>
      <c r="AT10" s="349"/>
      <c r="AU10" s="8"/>
      <c r="AV10" s="8"/>
      <c r="AW10" s="8"/>
      <c r="AX10" s="8"/>
      <c r="AY10" s="8"/>
      <c r="AZ10" s="8"/>
      <c r="BA10" s="8"/>
      <c r="BB10" s="8"/>
      <c r="BC10" s="8"/>
      <c r="BD10" s="8"/>
      <c r="BE10" s="8"/>
      <c r="BF10" s="8"/>
      <c r="BG10" s="8"/>
      <c r="BH10" s="8"/>
      <c r="BI10" s="8"/>
      <c r="BJ10" s="8"/>
      <c r="BK10" s="8"/>
      <c r="BL10" s="8"/>
      <c r="BM10" s="8"/>
      <c r="BN10" s="8"/>
      <c r="BO10" s="8"/>
      <c r="BP10" s="8"/>
      <c r="BQ10" s="8"/>
      <c r="BR10" s="8"/>
      <c r="BS10" s="8"/>
      <c r="BT10" s="8"/>
      <c r="BU10" s="8"/>
      <c r="BV10" s="8"/>
      <c r="BW10" s="8"/>
      <c r="BX10" s="8"/>
      <c r="BY10" s="8"/>
      <c r="BZ10" s="8"/>
      <c r="CA10" s="8"/>
      <c r="CB10" s="8"/>
    </row>
    <row r="11" spans="1:99" ht="15" customHeight="1" x14ac:dyDescent="0.3">
      <c r="A11" s="8"/>
      <c r="B11" s="342"/>
      <c r="C11" s="342"/>
      <c r="D11" s="343"/>
      <c r="E11" s="383"/>
      <c r="F11" s="384"/>
      <c r="G11" s="384"/>
      <c r="H11" s="384"/>
      <c r="I11" s="385"/>
      <c r="J11" s="393"/>
      <c r="K11" s="389"/>
      <c r="L11" s="389"/>
      <c r="M11" s="389"/>
      <c r="N11" s="389"/>
      <c r="O11" s="390"/>
      <c r="P11" s="393"/>
      <c r="Q11" s="389"/>
      <c r="R11" s="389"/>
      <c r="S11" s="389"/>
      <c r="T11" s="389"/>
      <c r="U11" s="390"/>
      <c r="V11" s="393"/>
      <c r="W11" s="389"/>
      <c r="X11" s="389"/>
      <c r="Y11" s="389"/>
      <c r="Z11" s="389"/>
      <c r="AA11" s="390"/>
      <c r="AB11" s="393"/>
      <c r="AC11" s="389"/>
      <c r="AD11" s="389"/>
      <c r="AE11" s="389"/>
      <c r="AF11" s="389"/>
      <c r="AG11" s="390"/>
      <c r="AH11" s="400"/>
      <c r="AI11" s="401"/>
      <c r="AJ11" s="401"/>
      <c r="AK11" s="401"/>
      <c r="AL11" s="401"/>
      <c r="AM11" s="402"/>
      <c r="AN11" s="8"/>
      <c r="AO11" s="347"/>
      <c r="AP11" s="348"/>
      <c r="AQ11" s="348"/>
      <c r="AR11" s="348"/>
      <c r="AS11" s="348"/>
      <c r="AT11" s="349"/>
      <c r="AU11" s="8"/>
      <c r="AV11" s="8"/>
      <c r="AW11" s="8"/>
      <c r="AX11" s="8"/>
      <c r="AY11" s="8"/>
      <c r="AZ11" s="8"/>
      <c r="BA11" s="8"/>
      <c r="BB11" s="8"/>
      <c r="BC11" s="8"/>
      <c r="BD11" s="8"/>
      <c r="BE11" s="8"/>
      <c r="BF11" s="8"/>
      <c r="BG11" s="8"/>
      <c r="BH11" s="8"/>
      <c r="BI11" s="8"/>
      <c r="BJ11" s="8"/>
      <c r="BK11" s="8"/>
      <c r="BL11" s="8"/>
      <c r="BM11" s="8"/>
      <c r="BN11" s="8"/>
      <c r="BO11" s="8"/>
      <c r="BP11" s="8"/>
      <c r="BQ11" s="8"/>
      <c r="BR11" s="8"/>
      <c r="BS11" s="8"/>
      <c r="BT11" s="8"/>
      <c r="BU11" s="8"/>
      <c r="BV11" s="8"/>
      <c r="BW11" s="8"/>
      <c r="BX11" s="8"/>
      <c r="BY11" s="8"/>
      <c r="BZ11" s="8"/>
      <c r="CA11" s="8"/>
      <c r="CB11" s="8"/>
    </row>
    <row r="12" spans="1:99" ht="15" customHeight="1" x14ac:dyDescent="0.3">
      <c r="A12" s="8"/>
      <c r="B12" s="342"/>
      <c r="C12" s="342"/>
      <c r="D12" s="343"/>
      <c r="E12" s="383"/>
      <c r="F12" s="384"/>
      <c r="G12" s="384"/>
      <c r="H12" s="384"/>
      <c r="I12" s="385"/>
      <c r="J12" s="393"/>
      <c r="K12" s="389"/>
      <c r="L12" s="389"/>
      <c r="M12" s="389"/>
      <c r="N12" s="389"/>
      <c r="O12" s="390"/>
      <c r="P12" s="393"/>
      <c r="Q12" s="389"/>
      <c r="R12" s="389"/>
      <c r="S12" s="389"/>
      <c r="T12" s="389"/>
      <c r="U12" s="390"/>
      <c r="V12" s="393"/>
      <c r="W12" s="389"/>
      <c r="X12" s="389"/>
      <c r="Y12" s="389"/>
      <c r="Z12" s="389"/>
      <c r="AA12" s="390"/>
      <c r="AB12" s="393"/>
      <c r="AC12" s="389"/>
      <c r="AD12" s="389"/>
      <c r="AE12" s="389"/>
      <c r="AF12" s="389"/>
      <c r="AG12" s="390"/>
      <c r="AH12" s="400"/>
      <c r="AI12" s="401"/>
      <c r="AJ12" s="401"/>
      <c r="AK12" s="401"/>
      <c r="AL12" s="401"/>
      <c r="AM12" s="402"/>
      <c r="AN12" s="8"/>
      <c r="AO12" s="347"/>
      <c r="AP12" s="348"/>
      <c r="AQ12" s="348"/>
      <c r="AR12" s="348"/>
      <c r="AS12" s="348"/>
      <c r="AT12" s="349"/>
      <c r="AU12" s="8"/>
      <c r="AV12" s="8"/>
      <c r="AW12" s="8"/>
      <c r="AX12" s="8"/>
      <c r="AY12" s="8"/>
      <c r="AZ12" s="8"/>
      <c r="BA12" s="8"/>
      <c r="BB12" s="8"/>
      <c r="BC12" s="8"/>
      <c r="BD12" s="8"/>
      <c r="BE12" s="8"/>
      <c r="BF12" s="8"/>
      <c r="BG12" s="8"/>
      <c r="BH12" s="8"/>
      <c r="BI12" s="8"/>
      <c r="BJ12" s="8"/>
      <c r="BK12" s="8"/>
      <c r="BL12" s="8"/>
      <c r="BM12" s="8"/>
      <c r="BN12" s="8"/>
      <c r="BO12" s="8"/>
      <c r="BP12" s="8"/>
      <c r="BQ12" s="8"/>
      <c r="BR12" s="8"/>
      <c r="BS12" s="8"/>
      <c r="BT12" s="8"/>
      <c r="BU12" s="8"/>
      <c r="BV12" s="8"/>
      <c r="BW12" s="8"/>
      <c r="BX12" s="8"/>
      <c r="BY12" s="8"/>
      <c r="BZ12" s="8"/>
      <c r="CA12" s="8"/>
      <c r="CB12" s="8"/>
    </row>
    <row r="13" spans="1:99" ht="15.75" customHeight="1" thickBot="1" x14ac:dyDescent="0.35">
      <c r="A13" s="8"/>
      <c r="B13" s="342"/>
      <c r="C13" s="342"/>
      <c r="D13" s="343"/>
      <c r="E13" s="386"/>
      <c r="F13" s="387"/>
      <c r="G13" s="387"/>
      <c r="H13" s="387"/>
      <c r="I13" s="388"/>
      <c r="J13" s="393"/>
      <c r="K13" s="389"/>
      <c r="L13" s="389"/>
      <c r="M13" s="389"/>
      <c r="N13" s="389"/>
      <c r="O13" s="390"/>
      <c r="P13" s="393"/>
      <c r="Q13" s="389"/>
      <c r="R13" s="389"/>
      <c r="S13" s="389"/>
      <c r="T13" s="389"/>
      <c r="U13" s="390"/>
      <c r="V13" s="393"/>
      <c r="W13" s="389"/>
      <c r="X13" s="389"/>
      <c r="Y13" s="389"/>
      <c r="Z13" s="389"/>
      <c r="AA13" s="390"/>
      <c r="AB13" s="393"/>
      <c r="AC13" s="389"/>
      <c r="AD13" s="389"/>
      <c r="AE13" s="389"/>
      <c r="AF13" s="389"/>
      <c r="AG13" s="390"/>
      <c r="AH13" s="403"/>
      <c r="AI13" s="404"/>
      <c r="AJ13" s="404"/>
      <c r="AK13" s="404"/>
      <c r="AL13" s="404"/>
      <c r="AM13" s="405"/>
      <c r="AN13" s="8"/>
      <c r="AO13" s="350"/>
      <c r="AP13" s="351"/>
      <c r="AQ13" s="351"/>
      <c r="AR13" s="351"/>
      <c r="AS13" s="351"/>
      <c r="AT13" s="352"/>
      <c r="AU13" s="8"/>
      <c r="AV13" s="8"/>
      <c r="AW13" s="8"/>
      <c r="AX13" s="8"/>
      <c r="AY13" s="8"/>
      <c r="AZ13" s="8"/>
      <c r="BA13" s="8"/>
      <c r="BB13" s="8"/>
      <c r="BC13" s="8"/>
      <c r="BD13" s="8"/>
      <c r="BE13" s="8"/>
      <c r="BF13" s="8"/>
      <c r="BG13" s="8"/>
      <c r="BH13" s="8"/>
      <c r="BI13" s="8"/>
      <c r="BJ13" s="8"/>
      <c r="BK13" s="8"/>
      <c r="BL13" s="8"/>
      <c r="BM13" s="8"/>
      <c r="BN13" s="8"/>
      <c r="BO13" s="8"/>
      <c r="BP13" s="8"/>
      <c r="BQ13" s="8"/>
      <c r="BR13" s="8"/>
      <c r="BS13" s="8"/>
      <c r="BT13" s="8"/>
      <c r="BU13" s="8"/>
      <c r="BV13" s="8"/>
      <c r="BW13" s="8"/>
      <c r="BX13" s="8"/>
      <c r="BY13" s="8"/>
      <c r="BZ13" s="8"/>
      <c r="CA13" s="8"/>
      <c r="CB13" s="8"/>
    </row>
    <row r="14" spans="1:99" ht="15" customHeight="1" x14ac:dyDescent="0.3">
      <c r="A14" s="8"/>
      <c r="B14" s="342"/>
      <c r="C14" s="342"/>
      <c r="D14" s="343"/>
      <c r="E14" s="380" t="s">
        <v>717</v>
      </c>
      <c r="F14" s="381"/>
      <c r="G14" s="381"/>
      <c r="H14" s="381"/>
      <c r="I14" s="381"/>
      <c r="J14" s="415"/>
      <c r="K14" s="416"/>
      <c r="L14" s="416"/>
      <c r="M14" s="416"/>
      <c r="N14" s="416"/>
      <c r="O14" s="417"/>
      <c r="P14" s="415"/>
      <c r="Q14" s="416"/>
      <c r="R14" s="416"/>
      <c r="S14" s="416"/>
      <c r="T14" s="416"/>
      <c r="U14" s="417"/>
      <c r="V14" s="391"/>
      <c r="W14" s="392"/>
      <c r="X14" s="392"/>
      <c r="Y14" s="392"/>
      <c r="Z14" s="392"/>
      <c r="AA14" s="394"/>
      <c r="AB14" s="391"/>
      <c r="AC14" s="392"/>
      <c r="AD14" s="392"/>
      <c r="AE14" s="392"/>
      <c r="AF14" s="392"/>
      <c r="AG14" s="394"/>
      <c r="AH14" s="406"/>
      <c r="AI14" s="407"/>
      <c r="AJ14" s="407"/>
      <c r="AK14" s="407"/>
      <c r="AL14" s="407"/>
      <c r="AM14" s="408"/>
      <c r="AN14" s="8"/>
      <c r="AO14" s="353" t="s">
        <v>327</v>
      </c>
      <c r="AP14" s="354"/>
      <c r="AQ14" s="354"/>
      <c r="AR14" s="354"/>
      <c r="AS14" s="354"/>
      <c r="AT14" s="355"/>
      <c r="AU14" s="8"/>
      <c r="AV14" s="8"/>
      <c r="AW14" s="8"/>
      <c r="AX14" s="8"/>
      <c r="AY14" s="8"/>
      <c r="AZ14" s="8"/>
      <c r="BA14" s="8"/>
      <c r="BB14" s="8"/>
      <c r="BC14" s="8"/>
      <c r="BD14" s="8"/>
      <c r="BE14" s="8"/>
      <c r="BF14" s="8"/>
      <c r="BG14" s="8"/>
      <c r="BH14" s="8"/>
      <c r="BI14" s="8"/>
      <c r="BJ14" s="8"/>
      <c r="BK14" s="8"/>
      <c r="BL14" s="8"/>
      <c r="BM14" s="8"/>
      <c r="BN14" s="8"/>
      <c r="BO14" s="8"/>
      <c r="BP14" s="8"/>
      <c r="BQ14" s="8"/>
      <c r="BR14" s="8"/>
      <c r="BS14" s="8"/>
      <c r="BT14" s="8"/>
      <c r="BU14" s="8"/>
      <c r="BV14" s="8"/>
      <c r="BW14" s="8"/>
      <c r="BX14" s="8"/>
      <c r="BY14" s="8"/>
      <c r="BZ14" s="8"/>
      <c r="CA14" s="8"/>
      <c r="CB14" s="8"/>
    </row>
    <row r="15" spans="1:99" ht="15" customHeight="1" x14ac:dyDescent="0.3">
      <c r="A15" s="8"/>
      <c r="B15" s="342"/>
      <c r="C15" s="342"/>
      <c r="D15" s="343"/>
      <c r="E15" s="383"/>
      <c r="F15" s="384"/>
      <c r="G15" s="384"/>
      <c r="H15" s="384"/>
      <c r="I15" s="384"/>
      <c r="J15" s="409"/>
      <c r="K15" s="410"/>
      <c r="L15" s="410"/>
      <c r="M15" s="410"/>
      <c r="N15" s="410"/>
      <c r="O15" s="411"/>
      <c r="P15" s="409"/>
      <c r="Q15" s="410"/>
      <c r="R15" s="410"/>
      <c r="S15" s="410"/>
      <c r="T15" s="410"/>
      <c r="U15" s="411"/>
      <c r="V15" s="393"/>
      <c r="W15" s="389"/>
      <c r="X15" s="389"/>
      <c r="Y15" s="389"/>
      <c r="Z15" s="389"/>
      <c r="AA15" s="390"/>
      <c r="AB15" s="393"/>
      <c r="AC15" s="389"/>
      <c r="AD15" s="389"/>
      <c r="AE15" s="389"/>
      <c r="AF15" s="389"/>
      <c r="AG15" s="390"/>
      <c r="AH15" s="400"/>
      <c r="AI15" s="401"/>
      <c r="AJ15" s="401"/>
      <c r="AK15" s="401"/>
      <c r="AL15" s="401"/>
      <c r="AM15" s="402"/>
      <c r="AN15" s="8"/>
      <c r="AO15" s="356"/>
      <c r="AP15" s="357"/>
      <c r="AQ15" s="357"/>
      <c r="AR15" s="357"/>
      <c r="AS15" s="357"/>
      <c r="AT15" s="358"/>
      <c r="AU15" s="8"/>
      <c r="AV15" s="8"/>
      <c r="AW15" s="8"/>
      <c r="AX15" s="8"/>
      <c r="AY15" s="8"/>
      <c r="AZ15" s="8"/>
      <c r="BA15" s="8"/>
      <c r="BB15" s="8"/>
      <c r="BC15" s="8"/>
      <c r="BD15" s="8"/>
      <c r="BE15" s="8"/>
      <c r="BF15" s="8"/>
      <c r="BG15" s="8"/>
      <c r="BH15" s="8"/>
      <c r="BI15" s="8"/>
      <c r="BJ15" s="8"/>
      <c r="BK15" s="8"/>
      <c r="BL15" s="8"/>
      <c r="BM15" s="8"/>
      <c r="BN15" s="8"/>
      <c r="BO15" s="8"/>
      <c r="BP15" s="8"/>
      <c r="BQ15" s="8"/>
      <c r="BR15" s="8"/>
      <c r="BS15" s="8"/>
      <c r="BT15" s="8"/>
      <c r="BU15" s="8"/>
      <c r="BV15" s="8"/>
      <c r="BW15" s="8"/>
      <c r="BX15" s="8"/>
      <c r="BY15" s="8"/>
      <c r="BZ15" s="8"/>
      <c r="CA15" s="8"/>
      <c r="CB15" s="8"/>
    </row>
    <row r="16" spans="1:99" ht="15" customHeight="1" x14ac:dyDescent="0.3">
      <c r="A16" s="8"/>
      <c r="B16" s="342"/>
      <c r="C16" s="342"/>
      <c r="D16" s="343"/>
      <c r="E16" s="383"/>
      <c r="F16" s="384"/>
      <c r="G16" s="384"/>
      <c r="H16" s="384"/>
      <c r="I16" s="384"/>
      <c r="J16" s="409"/>
      <c r="K16" s="410"/>
      <c r="L16" s="410"/>
      <c r="M16" s="410"/>
      <c r="N16" s="410"/>
      <c r="O16" s="411"/>
      <c r="P16" s="409"/>
      <c r="Q16" s="410"/>
      <c r="R16" s="410"/>
      <c r="S16" s="410"/>
      <c r="T16" s="410"/>
      <c r="U16" s="411"/>
      <c r="V16" s="393"/>
      <c r="W16" s="389"/>
      <c r="X16" s="389"/>
      <c r="Y16" s="389"/>
      <c r="Z16" s="389"/>
      <c r="AA16" s="390"/>
      <c r="AB16" s="393"/>
      <c r="AC16" s="389"/>
      <c r="AD16" s="389"/>
      <c r="AE16" s="389"/>
      <c r="AF16" s="389"/>
      <c r="AG16" s="390"/>
      <c r="AH16" s="400"/>
      <c r="AI16" s="401"/>
      <c r="AJ16" s="401"/>
      <c r="AK16" s="401"/>
      <c r="AL16" s="401"/>
      <c r="AM16" s="402"/>
      <c r="AN16" s="8"/>
      <c r="AO16" s="356"/>
      <c r="AP16" s="357"/>
      <c r="AQ16" s="357"/>
      <c r="AR16" s="357"/>
      <c r="AS16" s="357"/>
      <c r="AT16" s="358"/>
      <c r="AU16" s="8"/>
      <c r="AV16" s="8"/>
      <c r="AW16" s="8"/>
      <c r="AX16" s="8"/>
      <c r="AY16" s="8"/>
      <c r="AZ16" s="8"/>
      <c r="BA16" s="8"/>
      <c r="BB16" s="8"/>
      <c r="BC16" s="8"/>
      <c r="BD16" s="8"/>
      <c r="BE16" s="8"/>
      <c r="BF16" s="8"/>
      <c r="BG16" s="8"/>
      <c r="BH16" s="8"/>
      <c r="BI16" s="8"/>
      <c r="BJ16" s="8"/>
      <c r="BK16" s="8"/>
      <c r="BL16" s="8"/>
      <c r="BM16" s="8"/>
      <c r="BN16" s="8"/>
      <c r="BO16" s="8"/>
      <c r="BP16" s="8"/>
      <c r="BQ16" s="8"/>
      <c r="BR16" s="8"/>
      <c r="BS16" s="8"/>
      <c r="BT16" s="8"/>
      <c r="BU16" s="8"/>
      <c r="BV16" s="8"/>
      <c r="BW16" s="8"/>
      <c r="BX16" s="8"/>
      <c r="BY16" s="8"/>
      <c r="BZ16" s="8"/>
      <c r="CA16" s="8"/>
      <c r="CB16" s="8"/>
    </row>
    <row r="17" spans="1:80" ht="15" customHeight="1" x14ac:dyDescent="0.3">
      <c r="A17" s="8"/>
      <c r="B17" s="342"/>
      <c r="C17" s="342"/>
      <c r="D17" s="343"/>
      <c r="E17" s="383"/>
      <c r="F17" s="384"/>
      <c r="G17" s="384"/>
      <c r="H17" s="384"/>
      <c r="I17" s="384"/>
      <c r="J17" s="409"/>
      <c r="K17" s="410"/>
      <c r="L17" s="410"/>
      <c r="M17" s="410"/>
      <c r="N17" s="410"/>
      <c r="O17" s="411"/>
      <c r="P17" s="409"/>
      <c r="Q17" s="410"/>
      <c r="R17" s="410"/>
      <c r="S17" s="410"/>
      <c r="T17" s="410"/>
      <c r="U17" s="411"/>
      <c r="V17" s="393"/>
      <c r="W17" s="389"/>
      <c r="X17" s="389"/>
      <c r="Y17" s="389"/>
      <c r="Z17" s="389"/>
      <c r="AA17" s="390"/>
      <c r="AB17" s="393"/>
      <c r="AC17" s="389"/>
      <c r="AD17" s="389"/>
      <c r="AE17" s="389"/>
      <c r="AF17" s="389"/>
      <c r="AG17" s="390"/>
      <c r="AH17" s="400"/>
      <c r="AI17" s="401"/>
      <c r="AJ17" s="401"/>
      <c r="AK17" s="401"/>
      <c r="AL17" s="401"/>
      <c r="AM17" s="402"/>
      <c r="AN17" s="8"/>
      <c r="AO17" s="356"/>
      <c r="AP17" s="357"/>
      <c r="AQ17" s="357"/>
      <c r="AR17" s="357"/>
      <c r="AS17" s="357"/>
      <c r="AT17" s="358"/>
      <c r="AU17" s="8"/>
      <c r="AV17" s="8"/>
      <c r="AW17" s="8"/>
      <c r="AX17" s="8"/>
      <c r="AY17" s="8"/>
      <c r="AZ17" s="8"/>
      <c r="BA17" s="8"/>
      <c r="BB17" s="8"/>
      <c r="BC17" s="8"/>
      <c r="BD17" s="8"/>
      <c r="BE17" s="8"/>
      <c r="BF17" s="8"/>
      <c r="BG17" s="8"/>
      <c r="BH17" s="8"/>
      <c r="BI17" s="8"/>
      <c r="BJ17" s="8"/>
      <c r="BK17" s="8"/>
      <c r="BL17" s="8"/>
      <c r="BM17" s="8"/>
      <c r="BN17" s="8"/>
      <c r="BO17" s="8"/>
      <c r="BP17" s="8"/>
      <c r="BQ17" s="8"/>
      <c r="BR17" s="8"/>
      <c r="BS17" s="8"/>
      <c r="BT17" s="8"/>
      <c r="BU17" s="8"/>
      <c r="BV17" s="8"/>
      <c r="BW17" s="8"/>
      <c r="BX17" s="8"/>
      <c r="BY17" s="8"/>
      <c r="BZ17" s="8"/>
      <c r="CA17" s="8"/>
      <c r="CB17" s="8"/>
    </row>
    <row r="18" spans="1:80" ht="15" customHeight="1" x14ac:dyDescent="0.3">
      <c r="A18" s="8"/>
      <c r="B18" s="342"/>
      <c r="C18" s="342"/>
      <c r="D18" s="343"/>
      <c r="E18" s="383"/>
      <c r="F18" s="384"/>
      <c r="G18" s="384"/>
      <c r="H18" s="384"/>
      <c r="I18" s="384"/>
      <c r="J18" s="409"/>
      <c r="K18" s="410"/>
      <c r="L18" s="410"/>
      <c r="M18" s="410"/>
      <c r="N18" s="410"/>
      <c r="O18" s="411"/>
      <c r="P18" s="409"/>
      <c r="Q18" s="410"/>
      <c r="R18" s="410"/>
      <c r="S18" s="410"/>
      <c r="T18" s="410"/>
      <c r="U18" s="411"/>
      <c r="V18" s="393"/>
      <c r="W18" s="389"/>
      <c r="X18" s="389"/>
      <c r="Y18" s="389"/>
      <c r="Z18" s="389"/>
      <c r="AA18" s="390"/>
      <c r="AB18" s="393"/>
      <c r="AC18" s="389"/>
      <c r="AD18" s="389"/>
      <c r="AE18" s="389"/>
      <c r="AF18" s="389"/>
      <c r="AG18" s="390"/>
      <c r="AH18" s="400"/>
      <c r="AI18" s="401"/>
      <c r="AJ18" s="401"/>
      <c r="AK18" s="401"/>
      <c r="AL18" s="401"/>
      <c r="AM18" s="402"/>
      <c r="AN18" s="8"/>
      <c r="AO18" s="356"/>
      <c r="AP18" s="357"/>
      <c r="AQ18" s="357"/>
      <c r="AR18" s="357"/>
      <c r="AS18" s="357"/>
      <c r="AT18" s="358"/>
      <c r="AU18" s="8"/>
      <c r="AV18" s="8"/>
      <c r="AW18" s="8"/>
      <c r="AX18" s="8"/>
      <c r="AY18" s="8"/>
      <c r="AZ18" s="8"/>
      <c r="BA18" s="8"/>
      <c r="BB18" s="8"/>
      <c r="BC18" s="8"/>
      <c r="BD18" s="8"/>
      <c r="BE18" s="8"/>
      <c r="BF18" s="8"/>
      <c r="BG18" s="8"/>
      <c r="BH18" s="8"/>
      <c r="BI18" s="8"/>
      <c r="BJ18" s="8"/>
      <c r="BK18" s="8"/>
      <c r="BL18" s="8"/>
      <c r="BM18" s="8"/>
      <c r="BN18" s="8"/>
      <c r="BO18" s="8"/>
      <c r="BP18" s="8"/>
      <c r="BQ18" s="8"/>
      <c r="BR18" s="8"/>
      <c r="BS18" s="8"/>
      <c r="BT18" s="8"/>
      <c r="BU18" s="8"/>
      <c r="BV18" s="8"/>
      <c r="BW18" s="8"/>
      <c r="BX18" s="8"/>
      <c r="BY18" s="8"/>
      <c r="BZ18" s="8"/>
      <c r="CA18" s="8"/>
      <c r="CB18" s="8"/>
    </row>
    <row r="19" spans="1:80" ht="15" customHeight="1" x14ac:dyDescent="0.3">
      <c r="A19" s="8"/>
      <c r="B19" s="342"/>
      <c r="C19" s="342"/>
      <c r="D19" s="343"/>
      <c r="E19" s="383"/>
      <c r="F19" s="384"/>
      <c r="G19" s="384"/>
      <c r="H19" s="384"/>
      <c r="I19" s="384"/>
      <c r="J19" s="409"/>
      <c r="K19" s="410"/>
      <c r="L19" s="410"/>
      <c r="M19" s="410"/>
      <c r="N19" s="410"/>
      <c r="O19" s="411"/>
      <c r="P19" s="409"/>
      <c r="Q19" s="410"/>
      <c r="R19" s="410"/>
      <c r="S19" s="410"/>
      <c r="T19" s="410"/>
      <c r="U19" s="411"/>
      <c r="V19" s="393"/>
      <c r="W19" s="389"/>
      <c r="X19" s="389"/>
      <c r="Y19" s="389"/>
      <c r="Z19" s="389"/>
      <c r="AA19" s="390"/>
      <c r="AB19" s="393"/>
      <c r="AC19" s="389"/>
      <c r="AD19" s="389"/>
      <c r="AE19" s="389"/>
      <c r="AF19" s="389"/>
      <c r="AG19" s="390"/>
      <c r="AH19" s="400"/>
      <c r="AI19" s="401"/>
      <c r="AJ19" s="401"/>
      <c r="AK19" s="401"/>
      <c r="AL19" s="401"/>
      <c r="AM19" s="402"/>
      <c r="AN19" s="8"/>
      <c r="AO19" s="356"/>
      <c r="AP19" s="357"/>
      <c r="AQ19" s="357"/>
      <c r="AR19" s="357"/>
      <c r="AS19" s="357"/>
      <c r="AT19" s="358"/>
      <c r="AU19" s="8"/>
      <c r="AV19" s="8"/>
      <c r="AW19" s="8"/>
      <c r="AX19" s="8"/>
      <c r="AY19" s="8"/>
      <c r="AZ19" s="8"/>
      <c r="BA19" s="8"/>
      <c r="BB19" s="8"/>
      <c r="BC19" s="8"/>
      <c r="BD19" s="8"/>
      <c r="BE19" s="8"/>
      <c r="BF19" s="8"/>
      <c r="BG19" s="8"/>
      <c r="BH19" s="8"/>
      <c r="BI19" s="8"/>
      <c r="BJ19" s="8"/>
      <c r="BK19" s="8"/>
      <c r="BL19" s="8"/>
      <c r="BM19" s="8"/>
      <c r="BN19" s="8"/>
      <c r="BO19" s="8"/>
      <c r="BP19" s="8"/>
      <c r="BQ19" s="8"/>
      <c r="BR19" s="8"/>
      <c r="BS19" s="8"/>
      <c r="BT19" s="8"/>
      <c r="BU19" s="8"/>
      <c r="BV19" s="8"/>
      <c r="BW19" s="8"/>
      <c r="BX19" s="8"/>
      <c r="BY19" s="8"/>
      <c r="BZ19" s="8"/>
      <c r="CA19" s="8"/>
      <c r="CB19" s="8"/>
    </row>
    <row r="20" spans="1:80" ht="15" customHeight="1" x14ac:dyDescent="0.3">
      <c r="A20" s="8"/>
      <c r="B20" s="342"/>
      <c r="C20" s="342"/>
      <c r="D20" s="343"/>
      <c r="E20" s="383"/>
      <c r="F20" s="384"/>
      <c r="G20" s="384"/>
      <c r="H20" s="384"/>
      <c r="I20" s="384"/>
      <c r="J20" s="409"/>
      <c r="K20" s="410"/>
      <c r="L20" s="410"/>
      <c r="M20" s="410"/>
      <c r="N20" s="410"/>
      <c r="O20" s="411"/>
      <c r="P20" s="409"/>
      <c r="Q20" s="410"/>
      <c r="R20" s="410"/>
      <c r="S20" s="410"/>
      <c r="T20" s="410"/>
      <c r="U20" s="411"/>
      <c r="V20" s="393"/>
      <c r="W20" s="389"/>
      <c r="X20" s="389"/>
      <c r="Y20" s="389"/>
      <c r="Z20" s="389"/>
      <c r="AA20" s="390"/>
      <c r="AB20" s="393"/>
      <c r="AC20" s="389"/>
      <c r="AD20" s="389"/>
      <c r="AE20" s="389"/>
      <c r="AF20" s="389"/>
      <c r="AG20" s="390"/>
      <c r="AH20" s="400"/>
      <c r="AI20" s="401"/>
      <c r="AJ20" s="401"/>
      <c r="AK20" s="401"/>
      <c r="AL20" s="401"/>
      <c r="AM20" s="402"/>
      <c r="AN20" s="8"/>
      <c r="AO20" s="356"/>
      <c r="AP20" s="357"/>
      <c r="AQ20" s="357"/>
      <c r="AR20" s="357"/>
      <c r="AS20" s="357"/>
      <c r="AT20" s="358"/>
      <c r="AU20" s="8"/>
      <c r="AV20" s="8"/>
      <c r="AW20" s="8"/>
      <c r="AX20" s="8"/>
      <c r="AY20" s="8"/>
      <c r="AZ20" s="8"/>
      <c r="BA20" s="8"/>
      <c r="BB20" s="8"/>
      <c r="BC20" s="8"/>
      <c r="BD20" s="8"/>
      <c r="BE20" s="8"/>
      <c r="BF20" s="8"/>
      <c r="BG20" s="8"/>
      <c r="BH20" s="8"/>
      <c r="BI20" s="8"/>
      <c r="BJ20" s="8"/>
      <c r="BK20" s="8"/>
      <c r="BL20" s="8"/>
      <c r="BM20" s="8"/>
      <c r="BN20" s="8"/>
      <c r="BO20" s="8"/>
      <c r="BP20" s="8"/>
      <c r="BQ20" s="8"/>
      <c r="BR20" s="8"/>
      <c r="BS20" s="8"/>
      <c r="BT20" s="8"/>
      <c r="BU20" s="8"/>
      <c r="BV20" s="8"/>
      <c r="BW20" s="8"/>
      <c r="BX20" s="8"/>
      <c r="BY20" s="8"/>
      <c r="BZ20" s="8"/>
      <c r="CA20" s="8"/>
      <c r="CB20" s="8"/>
    </row>
    <row r="21" spans="1:80" ht="15.75" customHeight="1" thickBot="1" x14ac:dyDescent="0.35">
      <c r="A21" s="8"/>
      <c r="B21" s="342"/>
      <c r="C21" s="342"/>
      <c r="D21" s="343"/>
      <c r="E21" s="386"/>
      <c r="F21" s="387"/>
      <c r="G21" s="387"/>
      <c r="H21" s="387"/>
      <c r="I21" s="387"/>
      <c r="J21" s="412"/>
      <c r="K21" s="413"/>
      <c r="L21" s="413"/>
      <c r="M21" s="413"/>
      <c r="N21" s="413"/>
      <c r="O21" s="414"/>
      <c r="P21" s="412"/>
      <c r="Q21" s="413"/>
      <c r="R21" s="413"/>
      <c r="S21" s="413"/>
      <c r="T21" s="413"/>
      <c r="U21" s="414"/>
      <c r="V21" s="397"/>
      <c r="W21" s="398"/>
      <c r="X21" s="398"/>
      <c r="Y21" s="398"/>
      <c r="Z21" s="398"/>
      <c r="AA21" s="399"/>
      <c r="AB21" s="397"/>
      <c r="AC21" s="398"/>
      <c r="AD21" s="398"/>
      <c r="AE21" s="398"/>
      <c r="AF21" s="398"/>
      <c r="AG21" s="399"/>
      <c r="AH21" s="403"/>
      <c r="AI21" s="404"/>
      <c r="AJ21" s="404"/>
      <c r="AK21" s="404"/>
      <c r="AL21" s="404"/>
      <c r="AM21" s="405"/>
      <c r="AN21" s="8"/>
      <c r="AO21" s="359"/>
      <c r="AP21" s="360"/>
      <c r="AQ21" s="360"/>
      <c r="AR21" s="360"/>
      <c r="AS21" s="360"/>
      <c r="AT21" s="361"/>
      <c r="AU21" s="8"/>
      <c r="AV21" s="8"/>
      <c r="AW21" s="8"/>
      <c r="AX21" s="8"/>
      <c r="AY21" s="8"/>
      <c r="AZ21" s="8"/>
      <c r="BA21" s="8"/>
      <c r="BB21" s="8"/>
      <c r="BC21" s="8"/>
      <c r="BD21" s="8"/>
      <c r="BE21" s="8"/>
      <c r="BF21" s="8"/>
      <c r="BG21" s="8"/>
      <c r="BH21" s="8"/>
      <c r="BI21" s="8"/>
      <c r="BJ21" s="8"/>
      <c r="BK21" s="8"/>
      <c r="BL21" s="8"/>
      <c r="BM21" s="8"/>
      <c r="BN21" s="8"/>
      <c r="BO21" s="8"/>
      <c r="BP21" s="8"/>
      <c r="BQ21" s="8"/>
      <c r="BR21" s="8"/>
      <c r="BS21" s="8"/>
      <c r="BT21" s="8"/>
      <c r="BU21" s="8"/>
      <c r="BV21" s="8"/>
      <c r="BW21" s="8"/>
      <c r="BX21" s="8"/>
      <c r="BY21" s="8"/>
      <c r="BZ21" s="8"/>
      <c r="CA21" s="8"/>
      <c r="CB21" s="8"/>
    </row>
    <row r="22" spans="1:80" x14ac:dyDescent="0.3">
      <c r="A22" s="8"/>
      <c r="B22" s="342"/>
      <c r="C22" s="342"/>
      <c r="D22" s="343"/>
      <c r="E22" s="380" t="s">
        <v>718</v>
      </c>
      <c r="F22" s="381"/>
      <c r="G22" s="381"/>
      <c r="H22" s="381"/>
      <c r="I22" s="382"/>
      <c r="J22" s="415"/>
      <c r="K22" s="416"/>
      <c r="L22" s="416"/>
      <c r="M22" s="416"/>
      <c r="N22" s="416"/>
      <c r="O22" s="417"/>
      <c r="P22" s="415"/>
      <c r="Q22" s="416"/>
      <c r="R22" s="416"/>
      <c r="S22" s="416"/>
      <c r="T22" s="416"/>
      <c r="U22" s="417"/>
      <c r="V22" s="415"/>
      <c r="W22" s="416"/>
      <c r="X22" s="416"/>
      <c r="Y22" s="416"/>
      <c r="Z22" s="416"/>
      <c r="AA22" s="417"/>
      <c r="AB22" s="391"/>
      <c r="AC22" s="392"/>
      <c r="AD22" s="392"/>
      <c r="AE22" s="392"/>
      <c r="AF22" s="392"/>
      <c r="AG22" s="394"/>
      <c r="AH22" s="406"/>
      <c r="AI22" s="407"/>
      <c r="AJ22" s="407"/>
      <c r="AK22" s="407"/>
      <c r="AL22" s="407"/>
      <c r="AM22" s="408"/>
      <c r="AN22" s="8"/>
      <c r="AO22" s="362" t="s">
        <v>124</v>
      </c>
      <c r="AP22" s="363"/>
      <c r="AQ22" s="363"/>
      <c r="AR22" s="363"/>
      <c r="AS22" s="363"/>
      <c r="AT22" s="364"/>
      <c r="AU22" s="8"/>
      <c r="AV22" s="8"/>
      <c r="AW22" s="8"/>
      <c r="AX22" s="8"/>
      <c r="AY22" s="8"/>
      <c r="AZ22" s="8"/>
      <c r="BA22" s="8"/>
      <c r="BB22" s="8"/>
      <c r="BC22" s="8"/>
      <c r="BD22" s="8"/>
      <c r="BE22" s="8"/>
      <c r="BF22" s="8"/>
      <c r="BG22" s="8"/>
      <c r="BH22" s="8"/>
      <c r="BI22" s="8"/>
      <c r="BJ22" s="8"/>
      <c r="BK22" s="8"/>
      <c r="BL22" s="8"/>
      <c r="BM22" s="8"/>
      <c r="BN22" s="8"/>
      <c r="BO22" s="8"/>
      <c r="BP22" s="8"/>
      <c r="BQ22" s="8"/>
      <c r="BR22" s="8"/>
      <c r="BS22" s="8"/>
      <c r="BT22" s="8"/>
      <c r="BU22" s="8"/>
      <c r="BV22" s="8"/>
      <c r="BW22" s="8"/>
      <c r="BX22" s="8"/>
      <c r="BY22" s="8"/>
      <c r="BZ22" s="8"/>
      <c r="CA22" s="8"/>
      <c r="CB22" s="8"/>
    </row>
    <row r="23" spans="1:80" x14ac:dyDescent="0.3">
      <c r="A23" s="8"/>
      <c r="B23" s="342"/>
      <c r="C23" s="342"/>
      <c r="D23" s="343"/>
      <c r="E23" s="383"/>
      <c r="F23" s="384"/>
      <c r="G23" s="384"/>
      <c r="H23" s="384"/>
      <c r="I23" s="385"/>
      <c r="J23" s="409"/>
      <c r="K23" s="410"/>
      <c r="L23" s="410"/>
      <c r="M23" s="410"/>
      <c r="N23" s="410"/>
      <c r="O23" s="411"/>
      <c r="P23" s="409"/>
      <c r="Q23" s="410"/>
      <c r="R23" s="410"/>
      <c r="S23" s="410"/>
      <c r="T23" s="410"/>
      <c r="U23" s="411"/>
      <c r="V23" s="409"/>
      <c r="W23" s="410"/>
      <c r="X23" s="410"/>
      <c r="Y23" s="410"/>
      <c r="Z23" s="410"/>
      <c r="AA23" s="411"/>
      <c r="AB23" s="393"/>
      <c r="AC23" s="389"/>
      <c r="AD23" s="389"/>
      <c r="AE23" s="389"/>
      <c r="AF23" s="389"/>
      <c r="AG23" s="390"/>
      <c r="AH23" s="400"/>
      <c r="AI23" s="401"/>
      <c r="AJ23" s="401"/>
      <c r="AK23" s="401"/>
      <c r="AL23" s="401"/>
      <c r="AM23" s="402"/>
      <c r="AN23" s="8"/>
      <c r="AO23" s="365"/>
      <c r="AP23" s="366"/>
      <c r="AQ23" s="366"/>
      <c r="AR23" s="366"/>
      <c r="AS23" s="366"/>
      <c r="AT23" s="367"/>
      <c r="AU23" s="8"/>
      <c r="AV23" s="8"/>
      <c r="AW23" s="8"/>
      <c r="AX23" s="8"/>
      <c r="AY23" s="8"/>
      <c r="AZ23" s="8"/>
      <c r="BA23" s="8"/>
      <c r="BB23" s="8"/>
      <c r="BC23" s="8"/>
      <c r="BD23" s="8"/>
      <c r="BE23" s="8"/>
      <c r="BF23" s="8"/>
      <c r="BG23" s="8"/>
      <c r="BH23" s="8"/>
      <c r="BI23" s="8"/>
      <c r="BJ23" s="8"/>
      <c r="BK23" s="8"/>
      <c r="BL23" s="8"/>
      <c r="BM23" s="8"/>
      <c r="BN23" s="8"/>
      <c r="BO23" s="8"/>
      <c r="BP23" s="8"/>
      <c r="BQ23" s="8"/>
      <c r="BR23" s="8"/>
      <c r="BS23" s="8"/>
      <c r="BT23" s="8"/>
      <c r="BU23" s="8"/>
      <c r="BV23" s="8"/>
      <c r="BW23" s="8"/>
      <c r="BX23" s="8"/>
      <c r="BY23" s="8"/>
      <c r="BZ23" s="8"/>
      <c r="CA23" s="8"/>
      <c r="CB23" s="8"/>
    </row>
    <row r="24" spans="1:80" x14ac:dyDescent="0.3">
      <c r="A24" s="8"/>
      <c r="B24" s="342"/>
      <c r="C24" s="342"/>
      <c r="D24" s="343"/>
      <c r="E24" s="383"/>
      <c r="F24" s="384"/>
      <c r="G24" s="384"/>
      <c r="H24" s="384"/>
      <c r="I24" s="385"/>
      <c r="J24" s="409"/>
      <c r="K24" s="410"/>
      <c r="L24" s="410"/>
      <c r="M24" s="410"/>
      <c r="N24" s="410"/>
      <c r="O24" s="411"/>
      <c r="P24" s="409"/>
      <c r="Q24" s="410"/>
      <c r="R24" s="410"/>
      <c r="S24" s="410"/>
      <c r="T24" s="410"/>
      <c r="U24" s="411"/>
      <c r="V24" s="409"/>
      <c r="W24" s="410"/>
      <c r="X24" s="410"/>
      <c r="Y24" s="410"/>
      <c r="Z24" s="410"/>
      <c r="AA24" s="411"/>
      <c r="AB24" s="393"/>
      <c r="AC24" s="389"/>
      <c r="AD24" s="389"/>
      <c r="AE24" s="389"/>
      <c r="AF24" s="389"/>
      <c r="AG24" s="390"/>
      <c r="AH24" s="400"/>
      <c r="AI24" s="401"/>
      <c r="AJ24" s="401"/>
      <c r="AK24" s="401"/>
      <c r="AL24" s="401"/>
      <c r="AM24" s="402"/>
      <c r="AN24" s="8"/>
      <c r="AO24" s="365"/>
      <c r="AP24" s="366"/>
      <c r="AQ24" s="366"/>
      <c r="AR24" s="366"/>
      <c r="AS24" s="366"/>
      <c r="AT24" s="367"/>
      <c r="AU24" s="8"/>
      <c r="AV24" s="8"/>
      <c r="AW24" s="8"/>
      <c r="AX24" s="8"/>
      <c r="AY24" s="8"/>
      <c r="AZ24" s="8"/>
      <c r="BA24" s="8"/>
      <c r="BB24" s="8"/>
      <c r="BC24" s="8"/>
      <c r="BD24" s="8"/>
      <c r="BE24" s="8"/>
      <c r="BF24" s="8"/>
      <c r="BG24" s="8"/>
      <c r="BH24" s="8"/>
      <c r="BI24" s="8"/>
      <c r="BJ24" s="8"/>
      <c r="BK24" s="8"/>
      <c r="BL24" s="8"/>
      <c r="BM24" s="8"/>
      <c r="BN24" s="8"/>
      <c r="BO24" s="8"/>
      <c r="BP24" s="8"/>
      <c r="BQ24" s="8"/>
      <c r="BR24" s="8"/>
      <c r="BS24" s="8"/>
      <c r="BT24" s="8"/>
      <c r="BU24" s="8"/>
      <c r="BV24" s="8"/>
      <c r="BW24" s="8"/>
      <c r="BX24" s="8"/>
      <c r="BY24" s="8"/>
      <c r="BZ24" s="8"/>
      <c r="CA24" s="8"/>
      <c r="CB24" s="8"/>
    </row>
    <row r="25" spans="1:80" x14ac:dyDescent="0.3">
      <c r="A25" s="8"/>
      <c r="B25" s="342"/>
      <c r="C25" s="342"/>
      <c r="D25" s="343"/>
      <c r="E25" s="383"/>
      <c r="F25" s="384"/>
      <c r="G25" s="384"/>
      <c r="H25" s="384"/>
      <c r="I25" s="385"/>
      <c r="J25" s="409"/>
      <c r="K25" s="410"/>
      <c r="L25" s="410"/>
      <c r="M25" s="410"/>
      <c r="N25" s="410"/>
      <c r="O25" s="411"/>
      <c r="P25" s="409"/>
      <c r="Q25" s="410"/>
      <c r="R25" s="410"/>
      <c r="S25" s="410"/>
      <c r="T25" s="410"/>
      <c r="U25" s="411"/>
      <c r="V25" s="409"/>
      <c r="W25" s="410"/>
      <c r="X25" s="410"/>
      <c r="Y25" s="410"/>
      <c r="Z25" s="410"/>
      <c r="AA25" s="411"/>
      <c r="AB25" s="393"/>
      <c r="AC25" s="389"/>
      <c r="AD25" s="389"/>
      <c r="AE25" s="389"/>
      <c r="AF25" s="389"/>
      <c r="AG25" s="390"/>
      <c r="AH25" s="400"/>
      <c r="AI25" s="401"/>
      <c r="AJ25" s="401"/>
      <c r="AK25" s="401"/>
      <c r="AL25" s="401"/>
      <c r="AM25" s="402"/>
      <c r="AN25" s="8"/>
      <c r="AO25" s="365"/>
      <c r="AP25" s="366"/>
      <c r="AQ25" s="366"/>
      <c r="AR25" s="366"/>
      <c r="AS25" s="366"/>
      <c r="AT25" s="367"/>
      <c r="AU25" s="8"/>
      <c r="AV25" s="8"/>
      <c r="AW25" s="8"/>
      <c r="AX25" s="8"/>
      <c r="AY25" s="8"/>
      <c r="AZ25" s="8"/>
      <c r="BA25" s="8"/>
      <c r="BB25" s="8"/>
      <c r="BC25" s="8"/>
      <c r="BD25" s="8"/>
      <c r="BE25" s="8"/>
      <c r="BF25" s="8"/>
      <c r="BG25" s="8"/>
      <c r="BH25" s="8"/>
      <c r="BI25" s="8"/>
      <c r="BJ25" s="8"/>
      <c r="BK25" s="8"/>
      <c r="BL25" s="8"/>
      <c r="BM25" s="8"/>
      <c r="BN25" s="8"/>
      <c r="BO25" s="8"/>
      <c r="BP25" s="8"/>
      <c r="BQ25" s="8"/>
      <c r="BR25" s="8"/>
      <c r="BS25" s="8"/>
      <c r="BT25" s="8"/>
      <c r="BU25" s="8"/>
      <c r="BV25" s="8"/>
      <c r="BW25" s="8"/>
      <c r="BX25" s="8"/>
      <c r="BY25" s="8"/>
      <c r="BZ25" s="8"/>
      <c r="CA25" s="8"/>
      <c r="CB25" s="8"/>
    </row>
    <row r="26" spans="1:80" x14ac:dyDescent="0.3">
      <c r="A26" s="8"/>
      <c r="B26" s="342"/>
      <c r="C26" s="342"/>
      <c r="D26" s="343"/>
      <c r="E26" s="383"/>
      <c r="F26" s="384"/>
      <c r="G26" s="384"/>
      <c r="H26" s="384"/>
      <c r="I26" s="385"/>
      <c r="J26" s="409"/>
      <c r="K26" s="410"/>
      <c r="L26" s="410"/>
      <c r="M26" s="410"/>
      <c r="N26" s="410"/>
      <c r="O26" s="411"/>
      <c r="P26" s="409"/>
      <c r="Q26" s="410"/>
      <c r="R26" s="410"/>
      <c r="S26" s="410"/>
      <c r="T26" s="410"/>
      <c r="U26" s="411"/>
      <c r="V26" s="409"/>
      <c r="W26" s="410"/>
      <c r="X26" s="410"/>
      <c r="Y26" s="410"/>
      <c r="Z26" s="410"/>
      <c r="AA26" s="411"/>
      <c r="AB26" s="393"/>
      <c r="AC26" s="389"/>
      <c r="AD26" s="389"/>
      <c r="AE26" s="389"/>
      <c r="AF26" s="389"/>
      <c r="AG26" s="390"/>
      <c r="AH26" s="400"/>
      <c r="AI26" s="401"/>
      <c r="AJ26" s="401"/>
      <c r="AK26" s="401"/>
      <c r="AL26" s="401"/>
      <c r="AM26" s="402"/>
      <c r="AN26" s="8"/>
      <c r="AO26" s="365"/>
      <c r="AP26" s="366"/>
      <c r="AQ26" s="366"/>
      <c r="AR26" s="366"/>
      <c r="AS26" s="366"/>
      <c r="AT26" s="367"/>
      <c r="AU26" s="8"/>
      <c r="AV26" s="8"/>
      <c r="AW26" s="8"/>
      <c r="AX26" s="8"/>
      <c r="AY26" s="8"/>
      <c r="AZ26" s="8"/>
      <c r="BA26" s="8"/>
      <c r="BB26" s="8"/>
      <c r="BC26" s="8"/>
      <c r="BD26" s="8"/>
      <c r="BE26" s="8"/>
      <c r="BF26" s="8"/>
      <c r="BG26" s="8"/>
      <c r="BH26" s="8"/>
      <c r="BI26" s="8"/>
      <c r="BJ26" s="8"/>
      <c r="BK26" s="8"/>
      <c r="BL26" s="8"/>
      <c r="BM26" s="8"/>
      <c r="BN26" s="8"/>
      <c r="BO26" s="8"/>
      <c r="BP26" s="8"/>
      <c r="BQ26" s="8"/>
      <c r="BR26" s="8"/>
      <c r="BS26" s="8"/>
      <c r="BT26" s="8"/>
      <c r="BU26" s="8"/>
      <c r="BV26" s="8"/>
      <c r="BW26" s="8"/>
      <c r="BX26" s="8"/>
      <c r="BY26" s="8"/>
      <c r="BZ26" s="8"/>
      <c r="CA26" s="8"/>
      <c r="CB26" s="8"/>
    </row>
    <row r="27" spans="1:80" x14ac:dyDescent="0.3">
      <c r="A27" s="8"/>
      <c r="B27" s="342"/>
      <c r="C27" s="342"/>
      <c r="D27" s="343"/>
      <c r="E27" s="383"/>
      <c r="F27" s="384"/>
      <c r="G27" s="384"/>
      <c r="H27" s="384"/>
      <c r="I27" s="385"/>
      <c r="J27" s="409"/>
      <c r="K27" s="410"/>
      <c r="L27" s="410"/>
      <c r="M27" s="410"/>
      <c r="N27" s="410"/>
      <c r="O27" s="411"/>
      <c r="P27" s="409"/>
      <c r="Q27" s="410"/>
      <c r="R27" s="410"/>
      <c r="S27" s="410"/>
      <c r="T27" s="410"/>
      <c r="U27" s="411"/>
      <c r="V27" s="409"/>
      <c r="W27" s="410"/>
      <c r="X27" s="410"/>
      <c r="Y27" s="410"/>
      <c r="Z27" s="410"/>
      <c r="AA27" s="411"/>
      <c r="AB27" s="393"/>
      <c r="AC27" s="389"/>
      <c r="AD27" s="389"/>
      <c r="AE27" s="389"/>
      <c r="AF27" s="389"/>
      <c r="AG27" s="390"/>
      <c r="AH27" s="400"/>
      <c r="AI27" s="401"/>
      <c r="AJ27" s="401"/>
      <c r="AK27" s="401"/>
      <c r="AL27" s="401"/>
      <c r="AM27" s="402"/>
      <c r="AN27" s="8"/>
      <c r="AO27" s="365"/>
      <c r="AP27" s="366"/>
      <c r="AQ27" s="366"/>
      <c r="AR27" s="366"/>
      <c r="AS27" s="366"/>
      <c r="AT27" s="367"/>
      <c r="AU27" s="8"/>
      <c r="AV27" s="8"/>
      <c r="AW27" s="8"/>
      <c r="AX27" s="8"/>
      <c r="AY27" s="8"/>
      <c r="AZ27" s="8"/>
      <c r="BA27" s="8"/>
      <c r="BB27" s="8"/>
      <c r="BC27" s="8"/>
      <c r="BD27" s="8"/>
      <c r="BE27" s="8"/>
      <c r="BF27" s="8"/>
      <c r="BG27" s="8"/>
      <c r="BH27" s="8"/>
      <c r="BI27" s="8"/>
      <c r="BJ27" s="8"/>
      <c r="BK27" s="8"/>
      <c r="BL27" s="8"/>
      <c r="BM27" s="8"/>
      <c r="BN27" s="8"/>
      <c r="BO27" s="8"/>
      <c r="BP27" s="8"/>
      <c r="BQ27" s="8"/>
      <c r="BR27" s="8"/>
      <c r="BS27" s="8"/>
      <c r="BT27" s="8"/>
      <c r="BU27" s="8"/>
      <c r="BV27" s="8"/>
      <c r="BW27" s="8"/>
      <c r="BX27" s="8"/>
      <c r="BY27" s="8"/>
      <c r="BZ27" s="8"/>
      <c r="CA27" s="8"/>
      <c r="CB27" s="8"/>
    </row>
    <row r="28" spans="1:80" x14ac:dyDescent="0.3">
      <c r="A28" s="8"/>
      <c r="B28" s="342"/>
      <c r="C28" s="342"/>
      <c r="D28" s="343"/>
      <c r="E28" s="383"/>
      <c r="F28" s="384"/>
      <c r="G28" s="384"/>
      <c r="H28" s="384"/>
      <c r="I28" s="385"/>
      <c r="J28" s="409"/>
      <c r="K28" s="410"/>
      <c r="L28" s="410"/>
      <c r="M28" s="410"/>
      <c r="N28" s="410"/>
      <c r="O28" s="411"/>
      <c r="P28" s="409"/>
      <c r="Q28" s="410"/>
      <c r="R28" s="410"/>
      <c r="S28" s="410"/>
      <c r="T28" s="410"/>
      <c r="U28" s="411"/>
      <c r="V28" s="409"/>
      <c r="W28" s="410"/>
      <c r="X28" s="410"/>
      <c r="Y28" s="410"/>
      <c r="Z28" s="410"/>
      <c r="AA28" s="411"/>
      <c r="AB28" s="393"/>
      <c r="AC28" s="389"/>
      <c r="AD28" s="389"/>
      <c r="AE28" s="389"/>
      <c r="AF28" s="389"/>
      <c r="AG28" s="390"/>
      <c r="AH28" s="400"/>
      <c r="AI28" s="401"/>
      <c r="AJ28" s="401"/>
      <c r="AK28" s="401"/>
      <c r="AL28" s="401"/>
      <c r="AM28" s="402"/>
      <c r="AN28" s="8"/>
      <c r="AO28" s="365"/>
      <c r="AP28" s="366"/>
      <c r="AQ28" s="366"/>
      <c r="AR28" s="366"/>
      <c r="AS28" s="366"/>
      <c r="AT28" s="367"/>
      <c r="AU28" s="8"/>
      <c r="AV28" s="8"/>
      <c r="AW28" s="8"/>
      <c r="AX28" s="8"/>
      <c r="AY28" s="8"/>
      <c r="AZ28" s="8"/>
      <c r="BA28" s="8"/>
      <c r="BB28" s="8"/>
      <c r="BC28" s="8"/>
      <c r="BD28" s="8"/>
      <c r="BE28" s="8"/>
      <c r="BF28" s="8"/>
      <c r="BG28" s="8"/>
      <c r="BH28" s="8"/>
      <c r="BI28" s="8"/>
      <c r="BJ28" s="8"/>
      <c r="BK28" s="8"/>
      <c r="BL28" s="8"/>
      <c r="BM28" s="8"/>
      <c r="BN28" s="8"/>
      <c r="BO28" s="8"/>
      <c r="BP28" s="8"/>
      <c r="BQ28" s="8"/>
      <c r="BR28" s="8"/>
      <c r="BS28" s="8"/>
      <c r="BT28" s="8"/>
      <c r="BU28" s="8"/>
      <c r="BV28" s="8"/>
      <c r="BW28" s="8"/>
      <c r="BX28" s="8"/>
      <c r="BY28" s="8"/>
      <c r="BZ28" s="8"/>
      <c r="CA28" s="8"/>
      <c r="CB28" s="8"/>
    </row>
    <row r="29" spans="1:80" ht="15" thickBot="1" x14ac:dyDescent="0.35">
      <c r="A29" s="8"/>
      <c r="B29" s="342"/>
      <c r="C29" s="342"/>
      <c r="D29" s="343"/>
      <c r="E29" s="386"/>
      <c r="F29" s="387"/>
      <c r="G29" s="387"/>
      <c r="H29" s="387"/>
      <c r="I29" s="388"/>
      <c r="J29" s="409"/>
      <c r="K29" s="410"/>
      <c r="L29" s="410"/>
      <c r="M29" s="410"/>
      <c r="N29" s="410"/>
      <c r="O29" s="411"/>
      <c r="P29" s="412"/>
      <c r="Q29" s="413"/>
      <c r="R29" s="413"/>
      <c r="S29" s="413"/>
      <c r="T29" s="413"/>
      <c r="U29" s="414"/>
      <c r="V29" s="412"/>
      <c r="W29" s="413"/>
      <c r="X29" s="413"/>
      <c r="Y29" s="413"/>
      <c r="Z29" s="413"/>
      <c r="AA29" s="414"/>
      <c r="AB29" s="397"/>
      <c r="AC29" s="398"/>
      <c r="AD29" s="398"/>
      <c r="AE29" s="398"/>
      <c r="AF29" s="398"/>
      <c r="AG29" s="399"/>
      <c r="AH29" s="403"/>
      <c r="AI29" s="404"/>
      <c r="AJ29" s="404"/>
      <c r="AK29" s="404"/>
      <c r="AL29" s="404"/>
      <c r="AM29" s="405"/>
      <c r="AN29" s="8"/>
      <c r="AO29" s="368"/>
      <c r="AP29" s="369"/>
      <c r="AQ29" s="369"/>
      <c r="AR29" s="369"/>
      <c r="AS29" s="369"/>
      <c r="AT29" s="370"/>
      <c r="AU29" s="8"/>
      <c r="AV29" s="8"/>
      <c r="AW29" s="8"/>
      <c r="AX29" s="8"/>
      <c r="AY29" s="8"/>
      <c r="AZ29" s="8"/>
      <c r="BA29" s="8"/>
      <c r="BB29" s="8"/>
      <c r="BC29" s="8"/>
      <c r="BD29" s="8"/>
      <c r="BE29" s="8"/>
      <c r="BF29" s="8"/>
      <c r="BG29" s="8"/>
      <c r="BH29" s="8"/>
      <c r="BI29" s="8"/>
      <c r="BJ29" s="8"/>
      <c r="BK29" s="8"/>
      <c r="BL29" s="8"/>
      <c r="BM29" s="8"/>
      <c r="BN29" s="8"/>
      <c r="BO29" s="8"/>
      <c r="BP29" s="8"/>
      <c r="BQ29" s="8"/>
      <c r="BR29" s="8"/>
      <c r="BS29" s="8"/>
      <c r="BT29" s="8"/>
      <c r="BU29" s="8"/>
      <c r="BV29" s="8"/>
      <c r="BW29" s="8"/>
      <c r="BX29" s="8"/>
      <c r="BY29" s="8"/>
      <c r="BZ29" s="8"/>
      <c r="CA29" s="8"/>
      <c r="CB29" s="8"/>
    </row>
    <row r="30" spans="1:80" x14ac:dyDescent="0.3">
      <c r="A30" s="8"/>
      <c r="B30" s="342"/>
      <c r="C30" s="342"/>
      <c r="D30" s="343"/>
      <c r="E30" s="380" t="s">
        <v>719</v>
      </c>
      <c r="F30" s="381"/>
      <c r="G30" s="381"/>
      <c r="H30" s="381"/>
      <c r="I30" s="381"/>
      <c r="J30" s="424"/>
      <c r="K30" s="425"/>
      <c r="L30" s="425"/>
      <c r="M30" s="425"/>
      <c r="N30" s="425"/>
      <c r="O30" s="426"/>
      <c r="P30" s="416"/>
      <c r="Q30" s="416"/>
      <c r="R30" s="416"/>
      <c r="S30" s="416"/>
      <c r="T30" s="416"/>
      <c r="U30" s="417"/>
      <c r="V30" s="415"/>
      <c r="W30" s="416"/>
      <c r="X30" s="416"/>
      <c r="Y30" s="416"/>
      <c r="Z30" s="416"/>
      <c r="AA30" s="417"/>
      <c r="AB30" s="391"/>
      <c r="AC30" s="392"/>
      <c r="AD30" s="392"/>
      <c r="AE30" s="392"/>
      <c r="AF30" s="392"/>
      <c r="AG30" s="394"/>
      <c r="AH30" s="406"/>
      <c r="AI30" s="407"/>
      <c r="AJ30" s="407"/>
      <c r="AK30" s="407"/>
      <c r="AL30" s="407"/>
      <c r="AM30" s="408"/>
      <c r="AN30" s="8"/>
      <c r="AO30" s="371" t="s">
        <v>720</v>
      </c>
      <c r="AP30" s="372"/>
      <c r="AQ30" s="372"/>
      <c r="AR30" s="372"/>
      <c r="AS30" s="372"/>
      <c r="AT30" s="373"/>
      <c r="AU30" s="8"/>
      <c r="AV30" s="8"/>
      <c r="AW30" s="8"/>
      <c r="AX30" s="8"/>
      <c r="AY30" s="8"/>
      <c r="AZ30" s="8"/>
      <c r="BA30" s="8"/>
      <c r="BB30" s="8"/>
      <c r="BC30" s="8"/>
      <c r="BD30" s="8"/>
      <c r="BE30" s="8"/>
      <c r="BF30" s="8"/>
      <c r="BG30" s="8"/>
      <c r="BH30" s="8"/>
      <c r="BI30" s="8"/>
      <c r="BJ30" s="8"/>
      <c r="BK30" s="8"/>
      <c r="BL30" s="8"/>
      <c r="BM30" s="8"/>
      <c r="BN30" s="8"/>
      <c r="BO30" s="8"/>
      <c r="BP30" s="8"/>
      <c r="BQ30" s="8"/>
      <c r="BR30" s="8"/>
      <c r="BS30" s="8"/>
      <c r="BT30" s="8"/>
      <c r="BU30" s="8"/>
      <c r="BV30" s="8"/>
      <c r="BW30" s="8"/>
      <c r="BX30" s="8"/>
      <c r="BY30" s="8"/>
      <c r="BZ30" s="8"/>
      <c r="CA30" s="8"/>
      <c r="CB30" s="8"/>
    </row>
    <row r="31" spans="1:80" x14ac:dyDescent="0.3">
      <c r="A31" s="8"/>
      <c r="B31" s="342"/>
      <c r="C31" s="342"/>
      <c r="D31" s="343"/>
      <c r="E31" s="383"/>
      <c r="F31" s="384"/>
      <c r="G31" s="384"/>
      <c r="H31" s="384"/>
      <c r="I31" s="384"/>
      <c r="J31" s="420"/>
      <c r="K31" s="418"/>
      <c r="L31" s="418"/>
      <c r="M31" s="418"/>
      <c r="N31" s="418"/>
      <c r="O31" s="419"/>
      <c r="P31" s="410"/>
      <c r="Q31" s="410"/>
      <c r="R31" s="410"/>
      <c r="S31" s="410"/>
      <c r="T31" s="410"/>
      <c r="U31" s="411"/>
      <c r="V31" s="409"/>
      <c r="W31" s="410"/>
      <c r="X31" s="410"/>
      <c r="Y31" s="410"/>
      <c r="Z31" s="410"/>
      <c r="AA31" s="411"/>
      <c r="AB31" s="393"/>
      <c r="AC31" s="389"/>
      <c r="AD31" s="389"/>
      <c r="AE31" s="389"/>
      <c r="AF31" s="389"/>
      <c r="AG31" s="390"/>
      <c r="AH31" s="400"/>
      <c r="AI31" s="401"/>
      <c r="AJ31" s="401"/>
      <c r="AK31" s="401"/>
      <c r="AL31" s="401"/>
      <c r="AM31" s="402"/>
      <c r="AN31" s="8"/>
      <c r="AO31" s="374"/>
      <c r="AP31" s="375"/>
      <c r="AQ31" s="375"/>
      <c r="AR31" s="375"/>
      <c r="AS31" s="375"/>
      <c r="AT31" s="376"/>
      <c r="AU31" s="8"/>
      <c r="AV31" s="8"/>
      <c r="AW31" s="8"/>
      <c r="AX31" s="8"/>
      <c r="AY31" s="8"/>
      <c r="AZ31" s="8"/>
      <c r="BA31" s="8"/>
      <c r="BB31" s="8"/>
      <c r="BC31" s="8"/>
      <c r="BD31" s="8"/>
      <c r="BE31" s="8"/>
      <c r="BF31" s="8"/>
      <c r="BG31" s="8"/>
      <c r="BH31" s="8"/>
      <c r="BI31" s="8"/>
      <c r="BJ31" s="8"/>
      <c r="BK31" s="8"/>
      <c r="BL31" s="8"/>
      <c r="BM31" s="8"/>
      <c r="BN31" s="8"/>
      <c r="BO31" s="8"/>
      <c r="BP31" s="8"/>
      <c r="BQ31" s="8"/>
      <c r="BR31" s="8"/>
      <c r="BS31" s="8"/>
      <c r="BT31" s="8"/>
      <c r="BU31" s="8"/>
      <c r="BV31" s="8"/>
      <c r="BW31" s="8"/>
      <c r="BX31" s="8"/>
      <c r="BY31" s="8"/>
      <c r="BZ31" s="8"/>
      <c r="CA31" s="8"/>
      <c r="CB31" s="8"/>
    </row>
    <row r="32" spans="1:80" x14ac:dyDescent="0.3">
      <c r="A32" s="8"/>
      <c r="B32" s="342"/>
      <c r="C32" s="342"/>
      <c r="D32" s="343"/>
      <c r="E32" s="383"/>
      <c r="F32" s="384"/>
      <c r="G32" s="384"/>
      <c r="H32" s="384"/>
      <c r="I32" s="384"/>
      <c r="J32" s="420"/>
      <c r="K32" s="418"/>
      <c r="L32" s="418"/>
      <c r="M32" s="418"/>
      <c r="N32" s="418"/>
      <c r="O32" s="419"/>
      <c r="P32" s="410"/>
      <c r="Q32" s="410"/>
      <c r="R32" s="410"/>
      <c r="S32" s="410"/>
      <c r="T32" s="410"/>
      <c r="U32" s="411"/>
      <c r="V32" s="409"/>
      <c r="W32" s="410"/>
      <c r="X32" s="410"/>
      <c r="Y32" s="410"/>
      <c r="Z32" s="410"/>
      <c r="AA32" s="411"/>
      <c r="AB32" s="393"/>
      <c r="AC32" s="389"/>
      <c r="AD32" s="389"/>
      <c r="AE32" s="389"/>
      <c r="AF32" s="389"/>
      <c r="AG32" s="390"/>
      <c r="AH32" s="400"/>
      <c r="AI32" s="401"/>
      <c r="AJ32" s="401"/>
      <c r="AK32" s="401"/>
      <c r="AL32" s="401"/>
      <c r="AM32" s="402"/>
      <c r="AN32" s="8"/>
      <c r="AO32" s="374"/>
      <c r="AP32" s="375"/>
      <c r="AQ32" s="375"/>
      <c r="AR32" s="375"/>
      <c r="AS32" s="375"/>
      <c r="AT32" s="376"/>
      <c r="AU32" s="8"/>
      <c r="AV32" s="8"/>
      <c r="AW32" s="8"/>
      <c r="AX32" s="8"/>
      <c r="AY32" s="8"/>
      <c r="AZ32" s="8"/>
      <c r="BA32" s="8"/>
      <c r="BB32" s="8"/>
      <c r="BC32" s="8"/>
      <c r="BD32" s="8"/>
      <c r="BE32" s="8"/>
      <c r="BF32" s="8"/>
      <c r="BG32" s="8"/>
      <c r="BH32" s="8"/>
      <c r="BI32" s="8"/>
      <c r="BJ32" s="8"/>
      <c r="BK32" s="8"/>
      <c r="BL32" s="8"/>
      <c r="BM32" s="8"/>
      <c r="BN32" s="8"/>
      <c r="BO32" s="8"/>
      <c r="BP32" s="8"/>
      <c r="BQ32" s="8"/>
      <c r="BR32" s="8"/>
      <c r="BS32" s="8"/>
      <c r="BT32" s="8"/>
      <c r="BU32" s="8"/>
      <c r="BV32" s="8"/>
      <c r="BW32" s="8"/>
      <c r="BX32" s="8"/>
      <c r="BY32" s="8"/>
      <c r="BZ32" s="8"/>
      <c r="CA32" s="8"/>
      <c r="CB32" s="8"/>
    </row>
    <row r="33" spans="1:80" x14ac:dyDescent="0.3">
      <c r="A33" s="8"/>
      <c r="B33" s="342"/>
      <c r="C33" s="342"/>
      <c r="D33" s="343"/>
      <c r="E33" s="383"/>
      <c r="F33" s="384"/>
      <c r="G33" s="384"/>
      <c r="H33" s="384"/>
      <c r="I33" s="384"/>
      <c r="J33" s="420"/>
      <c r="K33" s="418"/>
      <c r="L33" s="418"/>
      <c r="M33" s="418"/>
      <c r="N33" s="418"/>
      <c r="O33" s="419"/>
      <c r="P33" s="410"/>
      <c r="Q33" s="410"/>
      <c r="R33" s="410"/>
      <c r="S33" s="410"/>
      <c r="T33" s="410"/>
      <c r="U33" s="411"/>
      <c r="V33" s="409"/>
      <c r="W33" s="410"/>
      <c r="X33" s="410"/>
      <c r="Y33" s="410"/>
      <c r="Z33" s="410"/>
      <c r="AA33" s="411"/>
      <c r="AB33" s="393"/>
      <c r="AC33" s="389"/>
      <c r="AD33" s="389"/>
      <c r="AE33" s="389"/>
      <c r="AF33" s="389"/>
      <c r="AG33" s="390"/>
      <c r="AH33" s="400"/>
      <c r="AI33" s="401"/>
      <c r="AJ33" s="401"/>
      <c r="AK33" s="401"/>
      <c r="AL33" s="401"/>
      <c r="AM33" s="402"/>
      <c r="AN33" s="8"/>
      <c r="AO33" s="374"/>
      <c r="AP33" s="375"/>
      <c r="AQ33" s="375"/>
      <c r="AR33" s="375"/>
      <c r="AS33" s="375"/>
      <c r="AT33" s="376"/>
      <c r="AU33" s="8"/>
      <c r="AV33" s="8"/>
      <c r="AW33" s="8"/>
      <c r="AX33" s="8"/>
      <c r="AY33" s="8"/>
      <c r="AZ33" s="8"/>
      <c r="BA33" s="8"/>
      <c r="BB33" s="8"/>
      <c r="BC33" s="8"/>
      <c r="BD33" s="8"/>
      <c r="BE33" s="8"/>
      <c r="BF33" s="8"/>
      <c r="BG33" s="8"/>
      <c r="BH33" s="8"/>
      <c r="BI33" s="8"/>
      <c r="BJ33" s="8"/>
      <c r="BK33" s="8"/>
      <c r="BL33" s="8"/>
      <c r="BM33" s="8"/>
      <c r="BN33" s="8"/>
      <c r="BO33" s="8"/>
      <c r="BP33" s="8"/>
      <c r="BQ33" s="8"/>
      <c r="BR33" s="8"/>
      <c r="BS33" s="8"/>
      <c r="BT33" s="8"/>
      <c r="BU33" s="8"/>
      <c r="BV33" s="8"/>
      <c r="BW33" s="8"/>
      <c r="BX33" s="8"/>
      <c r="BY33" s="8"/>
      <c r="BZ33" s="8"/>
      <c r="CA33" s="8"/>
      <c r="CB33" s="8"/>
    </row>
    <row r="34" spans="1:80" x14ac:dyDescent="0.3">
      <c r="A34" s="8"/>
      <c r="B34" s="342"/>
      <c r="C34" s="342"/>
      <c r="D34" s="343"/>
      <c r="E34" s="383"/>
      <c r="F34" s="384"/>
      <c r="G34" s="384"/>
      <c r="H34" s="384"/>
      <c r="I34" s="384"/>
      <c r="J34" s="420"/>
      <c r="K34" s="418"/>
      <c r="L34" s="418"/>
      <c r="M34" s="418"/>
      <c r="N34" s="418"/>
      <c r="O34" s="419"/>
      <c r="P34" s="410"/>
      <c r="Q34" s="410"/>
      <c r="R34" s="410"/>
      <c r="S34" s="410"/>
      <c r="T34" s="410"/>
      <c r="U34" s="411"/>
      <c r="V34" s="409"/>
      <c r="W34" s="410"/>
      <c r="X34" s="410"/>
      <c r="Y34" s="410"/>
      <c r="Z34" s="410"/>
      <c r="AA34" s="411"/>
      <c r="AB34" s="393"/>
      <c r="AC34" s="389"/>
      <c r="AD34" s="389"/>
      <c r="AE34" s="389"/>
      <c r="AF34" s="389"/>
      <c r="AG34" s="390"/>
      <c r="AH34" s="400"/>
      <c r="AI34" s="401"/>
      <c r="AJ34" s="401"/>
      <c r="AK34" s="401"/>
      <c r="AL34" s="401"/>
      <c r="AM34" s="402"/>
      <c r="AN34" s="8"/>
      <c r="AO34" s="374"/>
      <c r="AP34" s="375"/>
      <c r="AQ34" s="375"/>
      <c r="AR34" s="375"/>
      <c r="AS34" s="375"/>
      <c r="AT34" s="376"/>
      <c r="AU34" s="8"/>
      <c r="AV34" s="8"/>
      <c r="AW34" s="8"/>
      <c r="AX34" s="8"/>
      <c r="AY34" s="8"/>
      <c r="AZ34" s="8"/>
      <c r="BA34" s="8"/>
      <c r="BB34" s="8"/>
      <c r="BC34" s="8"/>
      <c r="BD34" s="8"/>
      <c r="BE34" s="8"/>
      <c r="BF34" s="8"/>
      <c r="BG34" s="8"/>
      <c r="BH34" s="8"/>
      <c r="BI34" s="8"/>
      <c r="BJ34" s="8"/>
      <c r="BK34" s="8"/>
      <c r="BL34" s="8"/>
      <c r="BM34" s="8"/>
      <c r="BN34" s="8"/>
      <c r="BO34" s="8"/>
      <c r="BP34" s="8"/>
      <c r="BQ34" s="8"/>
      <c r="BR34" s="8"/>
      <c r="BS34" s="8"/>
      <c r="BT34" s="8"/>
      <c r="BU34" s="8"/>
      <c r="BV34" s="8"/>
      <c r="BW34" s="8"/>
      <c r="BX34" s="8"/>
      <c r="BY34" s="8"/>
      <c r="BZ34" s="8"/>
      <c r="CA34" s="8"/>
      <c r="CB34" s="8"/>
    </row>
    <row r="35" spans="1:80" x14ac:dyDescent="0.3">
      <c r="A35" s="8"/>
      <c r="B35" s="342"/>
      <c r="C35" s="342"/>
      <c r="D35" s="343"/>
      <c r="E35" s="383"/>
      <c r="F35" s="384"/>
      <c r="G35" s="384"/>
      <c r="H35" s="384"/>
      <c r="I35" s="384"/>
      <c r="J35" s="420"/>
      <c r="K35" s="418"/>
      <c r="L35" s="418"/>
      <c r="M35" s="418"/>
      <c r="N35" s="418"/>
      <c r="O35" s="419"/>
      <c r="P35" s="410"/>
      <c r="Q35" s="410"/>
      <c r="R35" s="410"/>
      <c r="S35" s="410"/>
      <c r="T35" s="410"/>
      <c r="U35" s="411"/>
      <c r="V35" s="409"/>
      <c r="W35" s="410"/>
      <c r="X35" s="410"/>
      <c r="Y35" s="410"/>
      <c r="Z35" s="410"/>
      <c r="AA35" s="411"/>
      <c r="AB35" s="393"/>
      <c r="AC35" s="389"/>
      <c r="AD35" s="389"/>
      <c r="AE35" s="389"/>
      <c r="AF35" s="389"/>
      <c r="AG35" s="390"/>
      <c r="AH35" s="400"/>
      <c r="AI35" s="401"/>
      <c r="AJ35" s="401"/>
      <c r="AK35" s="401"/>
      <c r="AL35" s="401"/>
      <c r="AM35" s="402"/>
      <c r="AN35" s="8"/>
      <c r="AO35" s="374"/>
      <c r="AP35" s="375"/>
      <c r="AQ35" s="375"/>
      <c r="AR35" s="375"/>
      <c r="AS35" s="375"/>
      <c r="AT35" s="376"/>
      <c r="AU35" s="8"/>
      <c r="AV35" s="8"/>
      <c r="AW35" s="8"/>
      <c r="AX35" s="8"/>
      <c r="AY35" s="8"/>
      <c r="AZ35" s="8"/>
      <c r="BA35" s="8"/>
      <c r="BB35" s="8"/>
      <c r="BC35" s="8"/>
      <c r="BD35" s="8"/>
      <c r="BE35" s="8"/>
      <c r="BF35" s="8"/>
      <c r="BG35" s="8"/>
      <c r="BH35" s="8"/>
      <c r="BI35" s="8"/>
      <c r="BJ35" s="8"/>
      <c r="BK35" s="8"/>
      <c r="BL35" s="8"/>
      <c r="BM35" s="8"/>
      <c r="BN35" s="8"/>
      <c r="BO35" s="8"/>
      <c r="BP35" s="8"/>
      <c r="BQ35" s="8"/>
      <c r="BR35" s="8"/>
      <c r="BS35" s="8"/>
      <c r="BT35" s="8"/>
      <c r="BU35" s="8"/>
      <c r="BV35" s="8"/>
      <c r="BW35" s="8"/>
      <c r="BX35" s="8"/>
      <c r="BY35" s="8"/>
      <c r="BZ35" s="8"/>
      <c r="CA35" s="8"/>
      <c r="CB35" s="8"/>
    </row>
    <row r="36" spans="1:80" x14ac:dyDescent="0.3">
      <c r="A36" s="8"/>
      <c r="B36" s="342"/>
      <c r="C36" s="342"/>
      <c r="D36" s="343"/>
      <c r="E36" s="383"/>
      <c r="F36" s="384"/>
      <c r="G36" s="384"/>
      <c r="H36" s="384"/>
      <c r="I36" s="384"/>
      <c r="J36" s="420"/>
      <c r="K36" s="418"/>
      <c r="L36" s="418"/>
      <c r="M36" s="418"/>
      <c r="N36" s="418"/>
      <c r="O36" s="419"/>
      <c r="P36" s="410"/>
      <c r="Q36" s="410"/>
      <c r="R36" s="410"/>
      <c r="S36" s="410"/>
      <c r="T36" s="410"/>
      <c r="U36" s="411"/>
      <c r="V36" s="409"/>
      <c r="W36" s="410"/>
      <c r="X36" s="410"/>
      <c r="Y36" s="410"/>
      <c r="Z36" s="410"/>
      <c r="AA36" s="411"/>
      <c r="AB36" s="393"/>
      <c r="AC36" s="389"/>
      <c r="AD36" s="389"/>
      <c r="AE36" s="389"/>
      <c r="AF36" s="389"/>
      <c r="AG36" s="390"/>
      <c r="AH36" s="400"/>
      <c r="AI36" s="401"/>
      <c r="AJ36" s="401"/>
      <c r="AK36" s="401"/>
      <c r="AL36" s="401"/>
      <c r="AM36" s="402"/>
      <c r="AN36" s="8"/>
      <c r="AO36" s="374"/>
      <c r="AP36" s="375"/>
      <c r="AQ36" s="375"/>
      <c r="AR36" s="375"/>
      <c r="AS36" s="375"/>
      <c r="AT36" s="376"/>
      <c r="AU36" s="8"/>
      <c r="AV36" s="8"/>
      <c r="AW36" s="8"/>
      <c r="AX36" s="8"/>
      <c r="AY36" s="8"/>
      <c r="AZ36" s="8"/>
      <c r="BA36" s="8"/>
      <c r="BB36" s="8"/>
      <c r="BC36" s="8"/>
      <c r="BD36" s="8"/>
      <c r="BE36" s="8"/>
      <c r="BF36" s="8"/>
      <c r="BG36" s="8"/>
      <c r="BH36" s="8"/>
      <c r="BI36" s="8"/>
      <c r="BJ36" s="8"/>
      <c r="BK36" s="8"/>
      <c r="BL36" s="8"/>
      <c r="BM36" s="8"/>
      <c r="BN36" s="8"/>
      <c r="BO36" s="8"/>
      <c r="BP36" s="8"/>
      <c r="BQ36" s="8"/>
      <c r="BR36" s="8"/>
      <c r="BS36" s="8"/>
      <c r="BT36" s="8"/>
      <c r="BU36" s="8"/>
      <c r="BV36" s="8"/>
      <c r="BW36" s="8"/>
      <c r="BX36" s="8"/>
      <c r="BY36" s="8"/>
      <c r="BZ36" s="8"/>
      <c r="CA36" s="8"/>
      <c r="CB36" s="8"/>
    </row>
    <row r="37" spans="1:80" ht="15" thickBot="1" x14ac:dyDescent="0.35">
      <c r="A37" s="8"/>
      <c r="B37" s="342"/>
      <c r="C37" s="342"/>
      <c r="D37" s="343"/>
      <c r="E37" s="386"/>
      <c r="F37" s="387"/>
      <c r="G37" s="387"/>
      <c r="H37" s="387"/>
      <c r="I37" s="387"/>
      <c r="J37" s="421"/>
      <c r="K37" s="422"/>
      <c r="L37" s="422"/>
      <c r="M37" s="422"/>
      <c r="N37" s="422"/>
      <c r="O37" s="423"/>
      <c r="P37" s="413"/>
      <c r="Q37" s="413"/>
      <c r="R37" s="413"/>
      <c r="S37" s="413"/>
      <c r="T37" s="413"/>
      <c r="U37" s="414"/>
      <c r="V37" s="412"/>
      <c r="W37" s="413"/>
      <c r="X37" s="413"/>
      <c r="Y37" s="413"/>
      <c r="Z37" s="413"/>
      <c r="AA37" s="414"/>
      <c r="AB37" s="397"/>
      <c r="AC37" s="398"/>
      <c r="AD37" s="398"/>
      <c r="AE37" s="398"/>
      <c r="AF37" s="398"/>
      <c r="AG37" s="399"/>
      <c r="AH37" s="403"/>
      <c r="AI37" s="404"/>
      <c r="AJ37" s="404"/>
      <c r="AK37" s="404"/>
      <c r="AL37" s="404"/>
      <c r="AM37" s="405"/>
      <c r="AN37" s="8"/>
      <c r="AO37" s="377"/>
      <c r="AP37" s="378"/>
      <c r="AQ37" s="378"/>
      <c r="AR37" s="378"/>
      <c r="AS37" s="378"/>
      <c r="AT37" s="379"/>
      <c r="AU37" s="8"/>
      <c r="AV37" s="8"/>
      <c r="AW37" s="8"/>
      <c r="AX37" s="8"/>
      <c r="AY37" s="8"/>
      <c r="AZ37" s="8"/>
      <c r="BA37" s="8"/>
      <c r="BB37" s="8"/>
      <c r="BC37" s="8"/>
      <c r="BD37" s="8"/>
      <c r="BE37" s="8"/>
      <c r="BF37" s="8"/>
      <c r="BG37" s="8"/>
      <c r="BH37" s="8"/>
      <c r="BI37" s="8"/>
      <c r="BJ37" s="8"/>
      <c r="BK37" s="8"/>
      <c r="BL37" s="8"/>
      <c r="BM37" s="8"/>
      <c r="BN37" s="8"/>
      <c r="BO37" s="8"/>
      <c r="BP37" s="8"/>
      <c r="BQ37" s="8"/>
      <c r="BR37" s="8"/>
      <c r="BS37" s="8"/>
      <c r="BT37" s="8"/>
      <c r="BU37" s="8"/>
      <c r="BV37" s="8"/>
      <c r="BW37" s="8"/>
      <c r="BX37" s="8"/>
      <c r="BY37" s="8"/>
      <c r="BZ37" s="8"/>
      <c r="CA37" s="8"/>
      <c r="CB37" s="8"/>
    </row>
    <row r="38" spans="1:80" x14ac:dyDescent="0.3">
      <c r="A38" s="8"/>
      <c r="B38" s="342"/>
      <c r="C38" s="342"/>
      <c r="D38" s="343"/>
      <c r="E38" s="380" t="s">
        <v>721</v>
      </c>
      <c r="F38" s="381"/>
      <c r="G38" s="381"/>
      <c r="H38" s="381"/>
      <c r="I38" s="382"/>
      <c r="J38" s="424"/>
      <c r="K38" s="425"/>
      <c r="L38" s="425"/>
      <c r="M38" s="425"/>
      <c r="N38" s="425"/>
      <c r="O38" s="426"/>
      <c r="P38" s="424"/>
      <c r="Q38" s="425"/>
      <c r="R38" s="425"/>
      <c r="S38" s="425"/>
      <c r="T38" s="425"/>
      <c r="U38" s="426"/>
      <c r="V38" s="415"/>
      <c r="W38" s="416"/>
      <c r="X38" s="416"/>
      <c r="Y38" s="416"/>
      <c r="Z38" s="416"/>
      <c r="AA38" s="417"/>
      <c r="AB38" s="391"/>
      <c r="AC38" s="392"/>
      <c r="AD38" s="392"/>
      <c r="AE38" s="392"/>
      <c r="AF38" s="392"/>
      <c r="AG38" s="394"/>
      <c r="AH38" s="406"/>
      <c r="AI38" s="407"/>
      <c r="AJ38" s="407"/>
      <c r="AK38" s="407"/>
      <c r="AL38" s="407"/>
      <c r="AM38" s="408"/>
      <c r="AN38" s="8"/>
      <c r="AO38" s="8"/>
      <c r="AP38" s="8"/>
      <c r="AQ38" s="8"/>
      <c r="AR38" s="8"/>
      <c r="AS38" s="8"/>
      <c r="AT38" s="8"/>
      <c r="AU38" s="8"/>
      <c r="AV38" s="8"/>
      <c r="AW38" s="8"/>
      <c r="AX38" s="8"/>
      <c r="AY38" s="8"/>
      <c r="AZ38" s="8"/>
      <c r="BA38" s="8"/>
      <c r="BB38" s="8"/>
      <c r="BC38" s="8"/>
      <c r="BD38" s="8"/>
      <c r="BE38" s="8"/>
      <c r="BF38" s="8"/>
      <c r="BG38" s="8"/>
      <c r="BH38" s="8"/>
      <c r="BI38" s="8"/>
      <c r="BJ38" s="8"/>
      <c r="BK38" s="8"/>
      <c r="BL38" s="8"/>
      <c r="BM38" s="8"/>
      <c r="BN38" s="8"/>
      <c r="BO38" s="8"/>
      <c r="BP38" s="8"/>
      <c r="BQ38" s="8"/>
      <c r="BR38" s="8"/>
      <c r="BS38" s="8"/>
      <c r="BT38" s="8"/>
      <c r="BU38" s="8"/>
      <c r="BV38" s="8"/>
      <c r="BW38" s="8"/>
      <c r="BX38" s="8"/>
      <c r="BY38" s="8"/>
      <c r="BZ38" s="8"/>
      <c r="CA38" s="8"/>
      <c r="CB38" s="8"/>
    </row>
    <row r="39" spans="1:80" x14ac:dyDescent="0.3">
      <c r="A39" s="8"/>
      <c r="B39" s="342"/>
      <c r="C39" s="342"/>
      <c r="D39" s="343"/>
      <c r="E39" s="383"/>
      <c r="F39" s="384"/>
      <c r="G39" s="384"/>
      <c r="H39" s="384"/>
      <c r="I39" s="385"/>
      <c r="J39" s="420"/>
      <c r="K39" s="418"/>
      <c r="L39" s="418"/>
      <c r="M39" s="418"/>
      <c r="N39" s="418"/>
      <c r="O39" s="419"/>
      <c r="P39" s="420"/>
      <c r="Q39" s="418"/>
      <c r="R39" s="418"/>
      <c r="S39" s="418"/>
      <c r="T39" s="418"/>
      <c r="U39" s="419"/>
      <c r="V39" s="409"/>
      <c r="W39" s="410"/>
      <c r="X39" s="410"/>
      <c r="Y39" s="410"/>
      <c r="Z39" s="410"/>
      <c r="AA39" s="411"/>
      <c r="AB39" s="393"/>
      <c r="AC39" s="389"/>
      <c r="AD39" s="389"/>
      <c r="AE39" s="389"/>
      <c r="AF39" s="389"/>
      <c r="AG39" s="390"/>
      <c r="AH39" s="400"/>
      <c r="AI39" s="401"/>
      <c r="AJ39" s="401"/>
      <c r="AK39" s="401"/>
      <c r="AL39" s="401"/>
      <c r="AM39" s="402"/>
      <c r="AN39" s="8"/>
      <c r="AO39" s="8"/>
      <c r="AP39" s="8"/>
      <c r="AQ39" s="8"/>
      <c r="AR39" s="8"/>
      <c r="AS39" s="8"/>
      <c r="AT39" s="8"/>
      <c r="AU39" s="8"/>
      <c r="AV39" s="8"/>
      <c r="AW39" s="8"/>
      <c r="AX39" s="8"/>
      <c r="AY39" s="8"/>
      <c r="AZ39" s="8"/>
      <c r="BA39" s="8"/>
      <c r="BB39" s="8"/>
      <c r="BC39" s="8"/>
      <c r="BD39" s="8"/>
      <c r="BE39" s="8"/>
      <c r="BF39" s="8"/>
      <c r="BG39" s="8"/>
      <c r="BH39" s="8"/>
      <c r="BI39" s="8"/>
      <c r="BJ39" s="8"/>
      <c r="BK39" s="8"/>
      <c r="BL39" s="8"/>
      <c r="BM39" s="8"/>
      <c r="BN39" s="8"/>
      <c r="BO39" s="8"/>
      <c r="BP39" s="8"/>
      <c r="BQ39" s="8"/>
      <c r="BR39" s="8"/>
      <c r="BS39" s="8"/>
      <c r="BT39" s="8"/>
      <c r="BU39" s="8"/>
      <c r="BV39" s="8"/>
      <c r="BW39" s="8"/>
      <c r="BX39" s="8"/>
      <c r="BY39" s="8"/>
      <c r="BZ39" s="8"/>
      <c r="CA39" s="8"/>
      <c r="CB39" s="8"/>
    </row>
    <row r="40" spans="1:80" x14ac:dyDescent="0.3">
      <c r="A40" s="8"/>
      <c r="B40" s="342"/>
      <c r="C40" s="342"/>
      <c r="D40" s="343"/>
      <c r="E40" s="383"/>
      <c r="F40" s="384"/>
      <c r="G40" s="384"/>
      <c r="H40" s="384"/>
      <c r="I40" s="385"/>
      <c r="J40" s="420"/>
      <c r="K40" s="418"/>
      <c r="L40" s="418"/>
      <c r="M40" s="418"/>
      <c r="N40" s="418"/>
      <c r="O40" s="419"/>
      <c r="P40" s="420"/>
      <c r="Q40" s="418"/>
      <c r="R40" s="418"/>
      <c r="S40" s="418"/>
      <c r="T40" s="418"/>
      <c r="U40" s="419"/>
      <c r="V40" s="409"/>
      <c r="W40" s="410"/>
      <c r="X40" s="410"/>
      <c r="Y40" s="410"/>
      <c r="Z40" s="410"/>
      <c r="AA40" s="411"/>
      <c r="AB40" s="393"/>
      <c r="AC40" s="389"/>
      <c r="AD40" s="389"/>
      <c r="AE40" s="389"/>
      <c r="AF40" s="389"/>
      <c r="AG40" s="390"/>
      <c r="AH40" s="400"/>
      <c r="AI40" s="401"/>
      <c r="AJ40" s="401"/>
      <c r="AK40" s="401"/>
      <c r="AL40" s="401"/>
      <c r="AM40" s="402"/>
      <c r="AN40" s="8"/>
      <c r="AO40" s="8"/>
      <c r="AP40" s="8"/>
      <c r="AQ40" s="8"/>
      <c r="AR40" s="8"/>
      <c r="AS40" s="8"/>
      <c r="AT40" s="8"/>
      <c r="AU40" s="8"/>
      <c r="AV40" s="8"/>
      <c r="AW40" s="8"/>
      <c r="AX40" s="8"/>
      <c r="AY40" s="8"/>
      <c r="AZ40" s="8"/>
      <c r="BA40" s="8"/>
      <c r="BB40" s="8"/>
      <c r="BC40" s="8"/>
      <c r="BD40" s="8"/>
      <c r="BE40" s="8"/>
      <c r="BF40" s="8"/>
      <c r="BG40" s="8"/>
      <c r="BH40" s="8"/>
      <c r="BI40" s="8"/>
      <c r="BJ40" s="8"/>
      <c r="BK40" s="8"/>
      <c r="BL40" s="8"/>
      <c r="BM40" s="8"/>
      <c r="BN40" s="8"/>
      <c r="BO40" s="8"/>
      <c r="BP40" s="8"/>
      <c r="BQ40" s="8"/>
      <c r="BR40" s="8"/>
      <c r="BS40" s="8"/>
      <c r="BT40" s="8"/>
      <c r="BU40" s="8"/>
      <c r="BV40" s="8"/>
      <c r="BW40" s="8"/>
      <c r="BX40" s="8"/>
      <c r="BY40" s="8"/>
      <c r="BZ40" s="8"/>
      <c r="CA40" s="8"/>
      <c r="CB40" s="8"/>
    </row>
    <row r="41" spans="1:80" x14ac:dyDescent="0.3">
      <c r="A41" s="8"/>
      <c r="B41" s="342"/>
      <c r="C41" s="342"/>
      <c r="D41" s="343"/>
      <c r="E41" s="383"/>
      <c r="F41" s="384"/>
      <c r="G41" s="384"/>
      <c r="H41" s="384"/>
      <c r="I41" s="385"/>
      <c r="J41" s="420"/>
      <c r="K41" s="418"/>
      <c r="L41" s="418"/>
      <c r="M41" s="418"/>
      <c r="N41" s="418"/>
      <c r="O41" s="419"/>
      <c r="P41" s="420"/>
      <c r="Q41" s="418"/>
      <c r="R41" s="418"/>
      <c r="S41" s="418"/>
      <c r="T41" s="418"/>
      <c r="U41" s="419"/>
      <c r="V41" s="409"/>
      <c r="W41" s="410"/>
      <c r="X41" s="410"/>
      <c r="Y41" s="410"/>
      <c r="Z41" s="410"/>
      <c r="AA41" s="411"/>
      <c r="AB41" s="393"/>
      <c r="AC41" s="389"/>
      <c r="AD41" s="389"/>
      <c r="AE41" s="389"/>
      <c r="AF41" s="389"/>
      <c r="AG41" s="390"/>
      <c r="AH41" s="400"/>
      <c r="AI41" s="401"/>
      <c r="AJ41" s="401"/>
      <c r="AK41" s="401"/>
      <c r="AL41" s="401"/>
      <c r="AM41" s="402"/>
      <c r="AN41" s="8"/>
      <c r="AO41" s="8"/>
      <c r="AP41" s="8"/>
      <c r="AQ41" s="8"/>
      <c r="AR41" s="8"/>
      <c r="AS41" s="8"/>
      <c r="AT41" s="8"/>
      <c r="AU41" s="8"/>
      <c r="AV41" s="8"/>
      <c r="AW41" s="8"/>
      <c r="AX41" s="8"/>
      <c r="AY41" s="8"/>
      <c r="AZ41" s="8"/>
      <c r="BA41" s="8"/>
      <c r="BB41" s="8"/>
      <c r="BC41" s="8"/>
      <c r="BD41" s="8"/>
      <c r="BE41" s="8"/>
      <c r="BF41" s="8"/>
      <c r="BG41" s="8"/>
      <c r="BH41" s="8"/>
      <c r="BI41" s="8"/>
      <c r="BJ41" s="8"/>
      <c r="BK41" s="8"/>
      <c r="BL41" s="8"/>
      <c r="BM41" s="8"/>
      <c r="BN41" s="8"/>
      <c r="BO41" s="8"/>
      <c r="BP41" s="8"/>
      <c r="BQ41" s="8"/>
      <c r="BR41" s="8"/>
      <c r="BS41" s="8"/>
      <c r="BT41" s="8"/>
      <c r="BU41" s="8"/>
      <c r="BV41" s="8"/>
      <c r="BW41" s="8"/>
      <c r="BX41" s="8"/>
      <c r="BY41" s="8"/>
      <c r="BZ41" s="8"/>
      <c r="CA41" s="8"/>
      <c r="CB41" s="8"/>
    </row>
    <row r="42" spans="1:80" x14ac:dyDescent="0.3">
      <c r="A42" s="8"/>
      <c r="B42" s="342"/>
      <c r="C42" s="342"/>
      <c r="D42" s="343"/>
      <c r="E42" s="383"/>
      <c r="F42" s="384"/>
      <c r="G42" s="384"/>
      <c r="H42" s="384"/>
      <c r="I42" s="385"/>
      <c r="J42" s="420"/>
      <c r="K42" s="418"/>
      <c r="L42" s="418"/>
      <c r="M42" s="418"/>
      <c r="N42" s="418"/>
      <c r="O42" s="419"/>
      <c r="P42" s="420"/>
      <c r="Q42" s="418"/>
      <c r="R42" s="418"/>
      <c r="S42" s="418"/>
      <c r="T42" s="418"/>
      <c r="U42" s="419"/>
      <c r="V42" s="409"/>
      <c r="W42" s="410"/>
      <c r="X42" s="410"/>
      <c r="Y42" s="410"/>
      <c r="Z42" s="410"/>
      <c r="AA42" s="411"/>
      <c r="AB42" s="393"/>
      <c r="AC42" s="389"/>
      <c r="AD42" s="389"/>
      <c r="AE42" s="389"/>
      <c r="AF42" s="389"/>
      <c r="AG42" s="390"/>
      <c r="AH42" s="400"/>
      <c r="AI42" s="401"/>
      <c r="AJ42" s="401"/>
      <c r="AK42" s="401"/>
      <c r="AL42" s="401"/>
      <c r="AM42" s="402"/>
      <c r="AN42" s="8"/>
      <c r="AO42" s="8"/>
      <c r="AP42" s="8"/>
      <c r="AQ42" s="8"/>
      <c r="AR42" s="8"/>
      <c r="AS42" s="8"/>
      <c r="AT42" s="8"/>
      <c r="AU42" s="8"/>
      <c r="AV42" s="8"/>
      <c r="AW42" s="8"/>
      <c r="AX42" s="8"/>
      <c r="AY42" s="8"/>
      <c r="AZ42" s="8"/>
      <c r="BA42" s="8"/>
      <c r="BB42" s="8"/>
      <c r="BC42" s="8"/>
      <c r="BD42" s="8"/>
      <c r="BE42" s="8"/>
      <c r="BF42" s="8"/>
      <c r="BG42" s="8"/>
      <c r="BH42" s="8"/>
      <c r="BI42" s="8"/>
      <c r="BJ42" s="8"/>
      <c r="BK42" s="8"/>
      <c r="BL42" s="8"/>
      <c r="BM42" s="8"/>
      <c r="BN42" s="8"/>
      <c r="BO42" s="8"/>
      <c r="BP42" s="8"/>
      <c r="BQ42" s="8"/>
      <c r="BR42" s="8"/>
      <c r="BS42" s="8"/>
      <c r="BT42" s="8"/>
      <c r="BU42" s="8"/>
      <c r="BV42" s="8"/>
      <c r="BW42" s="8"/>
      <c r="BX42" s="8"/>
      <c r="BY42" s="8"/>
      <c r="BZ42" s="8"/>
      <c r="CA42" s="8"/>
      <c r="CB42" s="8"/>
    </row>
    <row r="43" spans="1:80" x14ac:dyDescent="0.3">
      <c r="A43" s="8"/>
      <c r="B43" s="342"/>
      <c r="C43" s="342"/>
      <c r="D43" s="343"/>
      <c r="E43" s="383"/>
      <c r="F43" s="384"/>
      <c r="G43" s="384"/>
      <c r="H43" s="384"/>
      <c r="I43" s="385"/>
      <c r="J43" s="420"/>
      <c r="K43" s="418"/>
      <c r="L43" s="418"/>
      <c r="M43" s="418"/>
      <c r="N43" s="418"/>
      <c r="O43" s="419"/>
      <c r="P43" s="420"/>
      <c r="Q43" s="418"/>
      <c r="R43" s="418"/>
      <c r="S43" s="418"/>
      <c r="T43" s="418"/>
      <c r="U43" s="419"/>
      <c r="V43" s="409"/>
      <c r="W43" s="410"/>
      <c r="X43" s="410"/>
      <c r="Y43" s="410"/>
      <c r="Z43" s="410"/>
      <c r="AA43" s="411"/>
      <c r="AB43" s="393"/>
      <c r="AC43" s="389"/>
      <c r="AD43" s="389"/>
      <c r="AE43" s="389"/>
      <c r="AF43" s="389"/>
      <c r="AG43" s="390"/>
      <c r="AH43" s="400"/>
      <c r="AI43" s="401"/>
      <c r="AJ43" s="401"/>
      <c r="AK43" s="401"/>
      <c r="AL43" s="401"/>
      <c r="AM43" s="402"/>
      <c r="AN43" s="8"/>
      <c r="AO43" s="8"/>
      <c r="AP43" s="8"/>
      <c r="AQ43" s="8"/>
      <c r="AR43" s="8"/>
      <c r="AS43" s="8"/>
      <c r="AT43" s="8"/>
      <c r="AU43" s="8"/>
      <c r="AV43" s="8"/>
      <c r="AW43" s="8"/>
      <c r="AX43" s="8"/>
      <c r="AY43" s="8"/>
      <c r="AZ43" s="8"/>
      <c r="BA43" s="8"/>
      <c r="BB43" s="8"/>
      <c r="BC43" s="8"/>
      <c r="BD43" s="8"/>
      <c r="BE43" s="8"/>
      <c r="BF43" s="8"/>
      <c r="BG43" s="8"/>
      <c r="BH43" s="8"/>
      <c r="BI43" s="8"/>
      <c r="BJ43" s="8"/>
      <c r="BK43" s="8"/>
      <c r="BL43" s="8"/>
      <c r="BM43" s="8"/>
      <c r="BN43" s="8"/>
      <c r="BO43" s="8"/>
      <c r="BP43" s="8"/>
      <c r="BQ43" s="8"/>
      <c r="BR43" s="8"/>
      <c r="BS43" s="8"/>
      <c r="BT43" s="8"/>
      <c r="BU43" s="8"/>
      <c r="BV43" s="8"/>
      <c r="BW43" s="8"/>
      <c r="BX43" s="8"/>
      <c r="BY43" s="8"/>
      <c r="BZ43" s="8"/>
      <c r="CA43" s="8"/>
      <c r="CB43" s="8"/>
    </row>
    <row r="44" spans="1:80" x14ac:dyDescent="0.3">
      <c r="A44" s="8"/>
      <c r="B44" s="342"/>
      <c r="C44" s="342"/>
      <c r="D44" s="343"/>
      <c r="E44" s="383"/>
      <c r="F44" s="384"/>
      <c r="G44" s="384"/>
      <c r="H44" s="384"/>
      <c r="I44" s="385"/>
      <c r="J44" s="420"/>
      <c r="K44" s="418"/>
      <c r="L44" s="418"/>
      <c r="M44" s="418"/>
      <c r="N44" s="418"/>
      <c r="O44" s="419"/>
      <c r="P44" s="420"/>
      <c r="Q44" s="418"/>
      <c r="R44" s="418"/>
      <c r="S44" s="418"/>
      <c r="T44" s="418"/>
      <c r="U44" s="419"/>
      <c r="V44" s="409"/>
      <c r="W44" s="410"/>
      <c r="X44" s="410"/>
      <c r="Y44" s="410"/>
      <c r="Z44" s="410"/>
      <c r="AA44" s="411"/>
      <c r="AB44" s="393"/>
      <c r="AC44" s="389"/>
      <c r="AD44" s="389"/>
      <c r="AE44" s="389"/>
      <c r="AF44" s="389"/>
      <c r="AG44" s="390"/>
      <c r="AH44" s="400"/>
      <c r="AI44" s="401"/>
      <c r="AJ44" s="401"/>
      <c r="AK44" s="401"/>
      <c r="AL44" s="401"/>
      <c r="AM44" s="402"/>
      <c r="AN44" s="8"/>
      <c r="AO44" s="8"/>
      <c r="AP44" s="8"/>
      <c r="AQ44" s="8"/>
      <c r="AR44" s="8"/>
      <c r="AS44" s="8"/>
      <c r="AT44" s="8"/>
      <c r="AU44" s="8"/>
      <c r="AV44" s="8"/>
      <c r="AW44" s="8"/>
      <c r="AX44" s="8"/>
      <c r="AY44" s="8"/>
      <c r="AZ44" s="8"/>
      <c r="BA44" s="8"/>
      <c r="BB44" s="8"/>
      <c r="BC44" s="8"/>
      <c r="BD44" s="8"/>
      <c r="BE44" s="8"/>
      <c r="BF44" s="8"/>
      <c r="BG44" s="8"/>
      <c r="BH44" s="8"/>
      <c r="BI44" s="8"/>
      <c r="BJ44" s="8"/>
      <c r="BK44" s="8"/>
      <c r="BL44" s="8"/>
      <c r="BM44" s="8"/>
      <c r="BN44" s="8"/>
      <c r="BO44" s="8"/>
      <c r="BP44" s="8"/>
      <c r="BQ44" s="8"/>
      <c r="BR44" s="8"/>
      <c r="BS44" s="8"/>
      <c r="BT44" s="8"/>
      <c r="BU44" s="8"/>
      <c r="BV44" s="8"/>
      <c r="BW44" s="8"/>
      <c r="BX44" s="8"/>
      <c r="BY44" s="8"/>
      <c r="BZ44" s="8"/>
      <c r="CA44" s="8"/>
      <c r="CB44" s="8"/>
    </row>
    <row r="45" spans="1:80" ht="15" thickBot="1" x14ac:dyDescent="0.35">
      <c r="A45" s="8"/>
      <c r="B45" s="342"/>
      <c r="C45" s="342"/>
      <c r="D45" s="343"/>
      <c r="E45" s="386"/>
      <c r="F45" s="387"/>
      <c r="G45" s="387"/>
      <c r="H45" s="387"/>
      <c r="I45" s="388"/>
      <c r="J45" s="421"/>
      <c r="K45" s="422"/>
      <c r="L45" s="422"/>
      <c r="M45" s="422"/>
      <c r="N45" s="422"/>
      <c r="O45" s="423"/>
      <c r="P45" s="421"/>
      <c r="Q45" s="422"/>
      <c r="R45" s="422"/>
      <c r="S45" s="422"/>
      <c r="T45" s="422"/>
      <c r="U45" s="423"/>
      <c r="V45" s="412"/>
      <c r="W45" s="413"/>
      <c r="X45" s="413"/>
      <c r="Y45" s="413"/>
      <c r="Z45" s="413"/>
      <c r="AA45" s="414"/>
      <c r="AB45" s="397"/>
      <c r="AC45" s="398"/>
      <c r="AD45" s="398"/>
      <c r="AE45" s="398"/>
      <c r="AF45" s="398"/>
      <c r="AG45" s="399"/>
      <c r="AH45" s="403"/>
      <c r="AI45" s="404"/>
      <c r="AJ45" s="404"/>
      <c r="AK45" s="404"/>
      <c r="AL45" s="404"/>
      <c r="AM45" s="405"/>
      <c r="AN45" s="8"/>
      <c r="AO45" s="8"/>
      <c r="AP45" s="8"/>
      <c r="AQ45" s="8"/>
      <c r="AR45" s="8"/>
      <c r="AS45" s="8"/>
      <c r="AT45" s="8"/>
      <c r="AU45" s="8"/>
      <c r="AV45" s="8"/>
      <c r="AW45" s="8"/>
      <c r="AX45" s="8"/>
      <c r="AY45" s="8"/>
      <c r="AZ45" s="8"/>
      <c r="BA45" s="8"/>
      <c r="BB45" s="8"/>
      <c r="BC45" s="8"/>
      <c r="BD45" s="8"/>
      <c r="BE45" s="8"/>
      <c r="BF45" s="8"/>
      <c r="BG45" s="8"/>
      <c r="BH45" s="8"/>
      <c r="BI45" s="8"/>
      <c r="BJ45" s="8"/>
      <c r="BK45" s="8"/>
      <c r="BL45" s="8"/>
      <c r="BM45" s="8"/>
      <c r="BN45" s="8"/>
      <c r="BO45" s="8"/>
      <c r="BP45" s="8"/>
      <c r="BQ45" s="8"/>
      <c r="BR45" s="8"/>
      <c r="BS45" s="8"/>
      <c r="BT45" s="8"/>
      <c r="BU45" s="8"/>
      <c r="BV45" s="8"/>
      <c r="BW45" s="8"/>
      <c r="BX45" s="8"/>
      <c r="BY45" s="8"/>
      <c r="BZ45" s="8"/>
      <c r="CA45" s="8"/>
      <c r="CB45" s="8"/>
    </row>
    <row r="46" spans="1:80" x14ac:dyDescent="0.3">
      <c r="A46" s="8"/>
      <c r="B46" s="8"/>
      <c r="C46" s="8"/>
      <c r="D46" s="8"/>
      <c r="E46" s="8"/>
      <c r="F46" s="8"/>
      <c r="G46" s="8"/>
      <c r="H46" s="8"/>
      <c r="I46" s="8"/>
      <c r="J46" s="380" t="s">
        <v>722</v>
      </c>
      <c r="K46" s="381"/>
      <c r="L46" s="381"/>
      <c r="M46" s="381"/>
      <c r="N46" s="381"/>
      <c r="O46" s="382"/>
      <c r="P46" s="380" t="s">
        <v>723</v>
      </c>
      <c r="Q46" s="381"/>
      <c r="R46" s="381"/>
      <c r="S46" s="381"/>
      <c r="T46" s="381"/>
      <c r="U46" s="382"/>
      <c r="V46" s="380" t="s">
        <v>724</v>
      </c>
      <c r="W46" s="381"/>
      <c r="X46" s="381"/>
      <c r="Y46" s="381"/>
      <c r="Z46" s="381"/>
      <c r="AA46" s="382"/>
      <c r="AB46" s="380" t="s">
        <v>725</v>
      </c>
      <c r="AC46" s="396"/>
      <c r="AD46" s="381"/>
      <c r="AE46" s="381"/>
      <c r="AF46" s="381"/>
      <c r="AG46" s="382"/>
      <c r="AH46" s="380" t="s">
        <v>726</v>
      </c>
      <c r="AI46" s="381"/>
      <c r="AJ46" s="381"/>
      <c r="AK46" s="381"/>
      <c r="AL46" s="381"/>
      <c r="AM46" s="382"/>
      <c r="AN46" s="8"/>
      <c r="AO46" s="8"/>
      <c r="AP46" s="8"/>
      <c r="AQ46" s="8"/>
      <c r="AR46" s="8"/>
      <c r="AS46" s="8"/>
      <c r="AT46" s="8"/>
      <c r="AU46" s="8"/>
      <c r="AV46" s="8"/>
      <c r="AW46" s="8"/>
      <c r="AX46" s="8"/>
      <c r="AY46" s="8"/>
      <c r="AZ46" s="8"/>
      <c r="BA46" s="8"/>
      <c r="BB46" s="8"/>
      <c r="BC46" s="8"/>
      <c r="BD46" s="8"/>
      <c r="BE46" s="8"/>
      <c r="BF46" s="8"/>
      <c r="BG46" s="8"/>
      <c r="BH46" s="8"/>
      <c r="BI46" s="8"/>
      <c r="BJ46" s="8"/>
      <c r="BK46" s="8"/>
      <c r="BL46" s="8"/>
      <c r="BM46" s="8"/>
      <c r="BN46" s="8"/>
      <c r="BO46" s="8"/>
      <c r="BP46" s="8"/>
      <c r="BQ46" s="8"/>
      <c r="BR46" s="8"/>
      <c r="BS46" s="8"/>
      <c r="BT46" s="8"/>
      <c r="BU46" s="8"/>
      <c r="BV46" s="8"/>
      <c r="BW46" s="8"/>
      <c r="BX46" s="8"/>
      <c r="BY46" s="8"/>
      <c r="BZ46" s="8"/>
      <c r="CA46" s="8"/>
      <c r="CB46" s="8"/>
    </row>
    <row r="47" spans="1:80" x14ac:dyDescent="0.3">
      <c r="A47" s="8"/>
      <c r="B47" s="8"/>
      <c r="C47" s="8"/>
      <c r="D47" s="8"/>
      <c r="E47" s="8"/>
      <c r="F47" s="8"/>
      <c r="G47" s="8"/>
      <c r="H47" s="8"/>
      <c r="I47" s="8"/>
      <c r="J47" s="383"/>
      <c r="K47" s="384"/>
      <c r="L47" s="384"/>
      <c r="M47" s="384"/>
      <c r="N47" s="384"/>
      <c r="O47" s="385"/>
      <c r="P47" s="383"/>
      <c r="Q47" s="384"/>
      <c r="R47" s="384"/>
      <c r="S47" s="384"/>
      <c r="T47" s="384"/>
      <c r="U47" s="385"/>
      <c r="V47" s="383"/>
      <c r="W47" s="384"/>
      <c r="X47" s="384"/>
      <c r="Y47" s="384"/>
      <c r="Z47" s="384"/>
      <c r="AA47" s="385"/>
      <c r="AB47" s="383"/>
      <c r="AC47" s="384"/>
      <c r="AD47" s="384"/>
      <c r="AE47" s="384"/>
      <c r="AF47" s="384"/>
      <c r="AG47" s="385"/>
      <c r="AH47" s="383"/>
      <c r="AI47" s="384"/>
      <c r="AJ47" s="384"/>
      <c r="AK47" s="384"/>
      <c r="AL47" s="384"/>
      <c r="AM47" s="385"/>
      <c r="AN47" s="8"/>
      <c r="AO47" s="8"/>
      <c r="AP47" s="8"/>
      <c r="AQ47" s="8"/>
      <c r="AR47" s="8"/>
      <c r="AS47" s="8"/>
      <c r="AT47" s="8"/>
      <c r="AU47" s="8"/>
      <c r="AV47" s="8"/>
      <c r="AW47" s="8"/>
      <c r="AX47" s="8"/>
      <c r="AY47" s="8"/>
      <c r="AZ47" s="8"/>
      <c r="BA47" s="8"/>
      <c r="BB47" s="8"/>
      <c r="BC47" s="8"/>
      <c r="BD47" s="8"/>
      <c r="BE47" s="8"/>
      <c r="BF47" s="8"/>
      <c r="BG47" s="8"/>
      <c r="BH47" s="8"/>
      <c r="BI47" s="8"/>
      <c r="BJ47" s="8"/>
      <c r="BK47" s="8"/>
      <c r="BL47" s="8"/>
      <c r="BM47" s="8"/>
      <c r="BN47" s="8"/>
      <c r="BO47" s="8"/>
      <c r="BP47" s="8"/>
      <c r="BQ47" s="8"/>
      <c r="BR47" s="8"/>
      <c r="BS47" s="8"/>
      <c r="BT47" s="8"/>
      <c r="BU47" s="8"/>
      <c r="BV47" s="8"/>
      <c r="BW47" s="8"/>
      <c r="BX47" s="8"/>
      <c r="BY47" s="8"/>
      <c r="BZ47" s="8"/>
      <c r="CA47" s="8"/>
      <c r="CB47" s="8"/>
    </row>
    <row r="48" spans="1:80" x14ac:dyDescent="0.3">
      <c r="A48" s="8"/>
      <c r="B48" s="8"/>
      <c r="C48" s="8"/>
      <c r="D48" s="8"/>
      <c r="E48" s="8"/>
      <c r="F48" s="8"/>
      <c r="G48" s="8"/>
      <c r="H48" s="8"/>
      <c r="I48" s="8"/>
      <c r="J48" s="383"/>
      <c r="K48" s="384"/>
      <c r="L48" s="384"/>
      <c r="M48" s="384"/>
      <c r="N48" s="384"/>
      <c r="O48" s="385"/>
      <c r="P48" s="383"/>
      <c r="Q48" s="384"/>
      <c r="R48" s="384"/>
      <c r="S48" s="384"/>
      <c r="T48" s="384"/>
      <c r="U48" s="385"/>
      <c r="V48" s="383"/>
      <c r="W48" s="384"/>
      <c r="X48" s="384"/>
      <c r="Y48" s="384"/>
      <c r="Z48" s="384"/>
      <c r="AA48" s="385"/>
      <c r="AB48" s="383"/>
      <c r="AC48" s="384"/>
      <c r="AD48" s="384"/>
      <c r="AE48" s="384"/>
      <c r="AF48" s="384"/>
      <c r="AG48" s="385"/>
      <c r="AH48" s="383"/>
      <c r="AI48" s="384"/>
      <c r="AJ48" s="384"/>
      <c r="AK48" s="384"/>
      <c r="AL48" s="384"/>
      <c r="AM48" s="385"/>
      <c r="AN48" s="8"/>
      <c r="AO48" s="8"/>
      <c r="AP48" s="8"/>
      <c r="AQ48" s="8"/>
      <c r="AR48" s="8"/>
      <c r="AS48" s="8"/>
      <c r="AT48" s="8"/>
      <c r="AU48" s="8"/>
      <c r="AV48" s="8"/>
      <c r="AW48" s="8"/>
      <c r="AX48" s="8"/>
      <c r="AY48" s="8"/>
      <c r="AZ48" s="8"/>
      <c r="BA48" s="8"/>
      <c r="BB48" s="8"/>
      <c r="BC48" s="8"/>
      <c r="BD48" s="8"/>
      <c r="BE48" s="8"/>
      <c r="BF48" s="8"/>
      <c r="BG48" s="8"/>
      <c r="BH48" s="8"/>
      <c r="BI48" s="8"/>
      <c r="BJ48" s="8"/>
      <c r="BK48" s="8"/>
      <c r="BL48" s="8"/>
      <c r="BM48" s="8"/>
      <c r="BN48" s="8"/>
      <c r="BO48" s="8"/>
      <c r="BP48" s="8"/>
      <c r="BQ48" s="8"/>
      <c r="BR48" s="8"/>
      <c r="BS48" s="8"/>
      <c r="BT48" s="8"/>
      <c r="BU48" s="8"/>
      <c r="BV48" s="8"/>
      <c r="BW48" s="8"/>
      <c r="BX48" s="8"/>
      <c r="BY48" s="8"/>
      <c r="BZ48" s="8"/>
      <c r="CA48" s="8"/>
      <c r="CB48" s="8"/>
    </row>
    <row r="49" spans="1:80" x14ac:dyDescent="0.3">
      <c r="A49" s="8"/>
      <c r="B49" s="8"/>
      <c r="C49" s="8"/>
      <c r="D49" s="8"/>
      <c r="E49" s="8"/>
      <c r="F49" s="8"/>
      <c r="G49" s="8"/>
      <c r="H49" s="8"/>
      <c r="I49" s="8"/>
      <c r="J49" s="383"/>
      <c r="K49" s="384"/>
      <c r="L49" s="384"/>
      <c r="M49" s="384"/>
      <c r="N49" s="384"/>
      <c r="O49" s="385"/>
      <c r="P49" s="383"/>
      <c r="Q49" s="384"/>
      <c r="R49" s="384"/>
      <c r="S49" s="384"/>
      <c r="T49" s="384"/>
      <c r="U49" s="385"/>
      <c r="V49" s="383"/>
      <c r="W49" s="384"/>
      <c r="X49" s="384"/>
      <c r="Y49" s="384"/>
      <c r="Z49" s="384"/>
      <c r="AA49" s="385"/>
      <c r="AB49" s="383"/>
      <c r="AC49" s="384"/>
      <c r="AD49" s="384"/>
      <c r="AE49" s="384"/>
      <c r="AF49" s="384"/>
      <c r="AG49" s="385"/>
      <c r="AH49" s="383"/>
      <c r="AI49" s="384"/>
      <c r="AJ49" s="384"/>
      <c r="AK49" s="384"/>
      <c r="AL49" s="384"/>
      <c r="AM49" s="385"/>
      <c r="AN49" s="8"/>
      <c r="AO49" s="8"/>
      <c r="AP49" s="8"/>
      <c r="AQ49" s="8"/>
      <c r="AR49" s="8"/>
      <c r="AS49" s="8"/>
      <c r="AT49" s="8"/>
      <c r="AU49" s="8"/>
      <c r="AV49" s="8"/>
      <c r="AW49" s="8"/>
      <c r="AX49" s="8"/>
      <c r="AY49" s="8"/>
      <c r="AZ49" s="8"/>
      <c r="BA49" s="8"/>
      <c r="BB49" s="8"/>
      <c r="BC49" s="8"/>
      <c r="BD49" s="8"/>
      <c r="BE49" s="8"/>
      <c r="BF49" s="8"/>
      <c r="BG49" s="8"/>
      <c r="BH49" s="8"/>
      <c r="BI49" s="8"/>
      <c r="BJ49" s="8"/>
      <c r="BK49" s="8"/>
      <c r="BL49" s="8"/>
      <c r="BM49" s="8"/>
      <c r="BN49" s="8"/>
      <c r="BO49" s="8"/>
      <c r="BP49" s="8"/>
      <c r="BQ49" s="8"/>
      <c r="BR49" s="8"/>
      <c r="BS49" s="8"/>
      <c r="BT49" s="8"/>
      <c r="BU49" s="8"/>
      <c r="BV49" s="8"/>
      <c r="BW49" s="8"/>
      <c r="BX49" s="8"/>
      <c r="BY49" s="8"/>
      <c r="BZ49" s="8"/>
      <c r="CA49" s="8"/>
      <c r="CB49" s="8"/>
    </row>
    <row r="50" spans="1:80" x14ac:dyDescent="0.3">
      <c r="A50" s="8"/>
      <c r="B50" s="8"/>
      <c r="C50" s="8"/>
      <c r="D50" s="8"/>
      <c r="E50" s="8"/>
      <c r="F50" s="8"/>
      <c r="G50" s="8"/>
      <c r="H50" s="8"/>
      <c r="I50" s="8"/>
      <c r="J50" s="383"/>
      <c r="K50" s="384"/>
      <c r="L50" s="384"/>
      <c r="M50" s="384"/>
      <c r="N50" s="384"/>
      <c r="O50" s="385"/>
      <c r="P50" s="383"/>
      <c r="Q50" s="384"/>
      <c r="R50" s="384"/>
      <c r="S50" s="384"/>
      <c r="T50" s="384"/>
      <c r="U50" s="385"/>
      <c r="V50" s="383"/>
      <c r="W50" s="384"/>
      <c r="X50" s="384"/>
      <c r="Y50" s="384"/>
      <c r="Z50" s="384"/>
      <c r="AA50" s="385"/>
      <c r="AB50" s="383"/>
      <c r="AC50" s="384"/>
      <c r="AD50" s="384"/>
      <c r="AE50" s="384"/>
      <c r="AF50" s="384"/>
      <c r="AG50" s="385"/>
      <c r="AH50" s="383"/>
      <c r="AI50" s="384"/>
      <c r="AJ50" s="384"/>
      <c r="AK50" s="384"/>
      <c r="AL50" s="384"/>
      <c r="AM50" s="385"/>
      <c r="AN50" s="8"/>
      <c r="AO50" s="8"/>
      <c r="AP50" s="8"/>
      <c r="AQ50" s="8"/>
      <c r="AR50" s="8"/>
      <c r="AS50" s="8"/>
      <c r="AT50" s="8"/>
      <c r="AU50" s="8"/>
      <c r="AV50" s="8"/>
      <c r="AW50" s="8"/>
      <c r="AX50" s="8"/>
      <c r="AY50" s="8"/>
      <c r="AZ50" s="8"/>
      <c r="BA50" s="8"/>
      <c r="BB50" s="8"/>
      <c r="BC50" s="8"/>
      <c r="BD50" s="8"/>
      <c r="BE50" s="8"/>
      <c r="BF50" s="8"/>
      <c r="BG50" s="8"/>
      <c r="BH50" s="8"/>
      <c r="BI50" s="8"/>
      <c r="BJ50" s="8"/>
      <c r="BK50" s="8"/>
      <c r="BL50" s="8"/>
      <c r="BM50" s="8"/>
      <c r="BN50" s="8"/>
      <c r="BO50" s="8"/>
      <c r="BP50" s="8"/>
      <c r="BQ50" s="8"/>
      <c r="BR50" s="8"/>
      <c r="BS50" s="8"/>
      <c r="BT50" s="8"/>
      <c r="BU50" s="8"/>
      <c r="BV50" s="8"/>
      <c r="BW50" s="8"/>
      <c r="BX50" s="8"/>
      <c r="BY50" s="8"/>
      <c r="BZ50" s="8"/>
      <c r="CA50" s="8"/>
      <c r="CB50" s="8"/>
    </row>
    <row r="51" spans="1:80" ht="15" thickBot="1" x14ac:dyDescent="0.35">
      <c r="A51" s="8"/>
      <c r="B51" s="8"/>
      <c r="C51" s="8"/>
      <c r="D51" s="8"/>
      <c r="E51" s="8"/>
      <c r="F51" s="8"/>
      <c r="G51" s="8"/>
      <c r="H51" s="8"/>
      <c r="I51" s="8"/>
      <c r="J51" s="386"/>
      <c r="K51" s="387"/>
      <c r="L51" s="387"/>
      <c r="M51" s="387"/>
      <c r="N51" s="387"/>
      <c r="O51" s="388"/>
      <c r="P51" s="386"/>
      <c r="Q51" s="387"/>
      <c r="R51" s="387"/>
      <c r="S51" s="387"/>
      <c r="T51" s="387"/>
      <c r="U51" s="388"/>
      <c r="V51" s="386"/>
      <c r="W51" s="387"/>
      <c r="X51" s="387"/>
      <c r="Y51" s="387"/>
      <c r="Z51" s="387"/>
      <c r="AA51" s="388"/>
      <c r="AB51" s="386"/>
      <c r="AC51" s="387"/>
      <c r="AD51" s="387"/>
      <c r="AE51" s="387"/>
      <c r="AF51" s="387"/>
      <c r="AG51" s="388"/>
      <c r="AH51" s="386"/>
      <c r="AI51" s="387"/>
      <c r="AJ51" s="387"/>
      <c r="AK51" s="387"/>
      <c r="AL51" s="387"/>
      <c r="AM51" s="388"/>
      <c r="AN51" s="8"/>
      <c r="AO51" s="8"/>
      <c r="AP51" s="8"/>
      <c r="AQ51" s="8"/>
      <c r="AR51" s="8"/>
      <c r="AS51" s="8"/>
      <c r="AT51" s="8"/>
      <c r="AU51" s="8"/>
      <c r="AV51" s="8"/>
      <c r="AW51" s="8"/>
      <c r="AX51" s="8"/>
      <c r="AY51" s="8"/>
      <c r="AZ51" s="8"/>
      <c r="BA51" s="8"/>
      <c r="BB51" s="8"/>
      <c r="BC51" s="8"/>
      <c r="BD51" s="8"/>
      <c r="BE51" s="8"/>
      <c r="BF51" s="8"/>
      <c r="BG51" s="8"/>
      <c r="BH51" s="8"/>
      <c r="BI51" s="8"/>
      <c r="BJ51" s="8"/>
      <c r="BK51" s="8"/>
      <c r="BL51" s="8"/>
      <c r="BM51" s="8"/>
      <c r="BN51" s="8"/>
      <c r="BO51" s="8"/>
      <c r="BP51" s="8"/>
      <c r="BQ51" s="8"/>
      <c r="BR51" s="8"/>
      <c r="BS51" s="8"/>
      <c r="BT51" s="8"/>
      <c r="BU51" s="8"/>
      <c r="BV51" s="8"/>
      <c r="BW51" s="8"/>
      <c r="BX51" s="8"/>
      <c r="BY51" s="8"/>
      <c r="BZ51" s="8"/>
      <c r="CA51" s="8"/>
      <c r="CB51" s="8"/>
    </row>
    <row r="52" spans="1:80" x14ac:dyDescent="0.3">
      <c r="A52" s="8"/>
      <c r="B52" s="8"/>
      <c r="C52" s="8"/>
      <c r="D52" s="8"/>
      <c r="E52" s="8"/>
      <c r="F52" s="8"/>
      <c r="G52" s="8"/>
      <c r="H52" s="8"/>
      <c r="I52" s="8"/>
      <c r="J52" s="8"/>
      <c r="K52" s="8"/>
      <c r="L52" s="8"/>
      <c r="M52" s="8"/>
      <c r="N52" s="8"/>
      <c r="O52" s="8"/>
      <c r="P52" s="8"/>
      <c r="Q52" s="8"/>
      <c r="R52" s="8"/>
      <c r="S52" s="8"/>
      <c r="T52" s="8"/>
      <c r="U52" s="8"/>
      <c r="V52" s="8"/>
      <c r="W52" s="8"/>
      <c r="X52" s="8"/>
      <c r="Y52" s="8"/>
      <c r="Z52" s="8"/>
      <c r="AA52" s="8"/>
      <c r="AB52" s="8"/>
      <c r="AC52" s="8"/>
      <c r="AD52" s="8"/>
      <c r="AE52" s="8"/>
      <c r="AF52" s="8"/>
      <c r="AG52" s="8"/>
      <c r="AH52" s="8"/>
      <c r="AI52" s="8"/>
      <c r="AJ52" s="8"/>
      <c r="AK52" s="8"/>
      <c r="AL52" s="8"/>
      <c r="AM52" s="8"/>
      <c r="AN52" s="8"/>
      <c r="AO52" s="8"/>
      <c r="AP52" s="8"/>
      <c r="AQ52" s="8"/>
      <c r="AR52" s="8"/>
      <c r="AS52" s="8"/>
      <c r="AT52" s="8"/>
      <c r="AU52" s="8"/>
      <c r="AV52" s="8"/>
      <c r="AW52" s="8"/>
      <c r="AX52" s="8"/>
      <c r="AY52" s="8"/>
      <c r="AZ52" s="8"/>
      <c r="BA52" s="8"/>
      <c r="BB52" s="8"/>
      <c r="BC52" s="8"/>
      <c r="BD52" s="8"/>
      <c r="BE52" s="8"/>
      <c r="BF52" s="8"/>
      <c r="BG52" s="8"/>
      <c r="BH52" s="8"/>
      <c r="BI52" s="8"/>
      <c r="BJ52" s="8"/>
      <c r="BK52" s="8"/>
      <c r="BL52" s="8"/>
      <c r="BM52" s="8"/>
      <c r="BN52" s="8"/>
      <c r="BO52" s="8"/>
      <c r="BP52" s="8"/>
      <c r="BQ52" s="8"/>
      <c r="BR52" s="8"/>
      <c r="BS52" s="8"/>
      <c r="BT52" s="8"/>
      <c r="BU52" s="8"/>
      <c r="BV52" s="8"/>
      <c r="BW52" s="8"/>
      <c r="BX52" s="8"/>
      <c r="BY52" s="8"/>
      <c r="BZ52" s="8"/>
      <c r="CA52" s="8"/>
      <c r="CB52" s="8"/>
    </row>
    <row r="53" spans="1:80" ht="15" customHeight="1" x14ac:dyDescent="0.3">
      <c r="A53" s="8"/>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O53" s="9"/>
      <c r="AP53" s="9"/>
      <c r="AQ53" s="9"/>
      <c r="AR53" s="9"/>
      <c r="AS53" s="9"/>
      <c r="AT53" s="9"/>
      <c r="AU53" s="8"/>
      <c r="AV53" s="8"/>
      <c r="AW53" s="8"/>
      <c r="AX53" s="8"/>
      <c r="AY53" s="8"/>
      <c r="AZ53" s="8"/>
      <c r="BA53" s="8"/>
      <c r="BB53" s="8"/>
      <c r="BC53" s="8"/>
      <c r="BD53" s="8"/>
      <c r="BE53" s="8"/>
      <c r="BF53" s="8"/>
      <c r="BG53" s="8"/>
      <c r="BH53" s="8"/>
      <c r="BI53" s="8"/>
      <c r="BJ53" s="8"/>
      <c r="BK53" s="8"/>
      <c r="BL53" s="8"/>
      <c r="BM53" s="8"/>
      <c r="BN53" s="8"/>
      <c r="BO53" s="8"/>
      <c r="BP53" s="8"/>
      <c r="BQ53" s="8"/>
      <c r="BR53" s="8"/>
      <c r="BS53" s="8"/>
      <c r="BT53" s="8"/>
      <c r="BU53" s="8"/>
      <c r="BV53" s="8"/>
      <c r="BW53" s="8"/>
      <c r="BX53" s="8"/>
      <c r="BY53" s="8"/>
      <c r="BZ53" s="8"/>
      <c r="CA53" s="8"/>
      <c r="CB53" s="8"/>
    </row>
    <row r="54" spans="1:80" ht="15" customHeight="1" x14ac:dyDescent="0.3">
      <c r="A54" s="8"/>
      <c r="B54" s="9"/>
      <c r="C54" s="9"/>
      <c r="D54" s="9"/>
      <c r="E54" s="9"/>
      <c r="F54" s="9"/>
      <c r="G54" s="9"/>
      <c r="H54" s="9"/>
      <c r="I54" s="9"/>
      <c r="J54" s="9"/>
      <c r="K54" s="9"/>
      <c r="L54" s="9"/>
      <c r="M54" s="9"/>
      <c r="N54" s="9"/>
      <c r="O54" s="9"/>
      <c r="P54" s="9"/>
      <c r="Q54" s="9"/>
      <c r="R54" s="9"/>
      <c r="S54" s="9"/>
      <c r="T54" s="9"/>
      <c r="U54" s="9"/>
      <c r="V54" s="9"/>
      <c r="W54" s="9"/>
      <c r="X54" s="9"/>
      <c r="Y54" s="9"/>
      <c r="Z54" s="9"/>
      <c r="AA54" s="9"/>
      <c r="AB54" s="9"/>
      <c r="AC54" s="9"/>
      <c r="AD54" s="9"/>
      <c r="AE54" s="9"/>
      <c r="AF54" s="9"/>
      <c r="AG54" s="9"/>
      <c r="AH54" s="9"/>
      <c r="AI54" s="9"/>
      <c r="AJ54" s="9"/>
      <c r="AK54" s="9"/>
      <c r="AL54" s="9"/>
      <c r="AM54" s="9"/>
      <c r="AN54" s="9"/>
      <c r="AO54" s="9"/>
      <c r="AP54" s="9"/>
      <c r="AQ54" s="9"/>
      <c r="AR54" s="9"/>
      <c r="AS54" s="9"/>
      <c r="AT54" s="9"/>
      <c r="AU54" s="8"/>
      <c r="AV54" s="8"/>
      <c r="AW54" s="8"/>
      <c r="AX54" s="8"/>
      <c r="AY54" s="8"/>
      <c r="AZ54" s="8"/>
      <c r="BA54" s="8"/>
      <c r="BB54" s="8"/>
      <c r="BC54" s="8"/>
      <c r="BD54" s="8"/>
      <c r="BE54" s="8"/>
      <c r="BF54" s="8"/>
      <c r="BG54" s="8"/>
      <c r="BH54" s="8"/>
      <c r="BI54" s="8"/>
      <c r="BJ54" s="8"/>
      <c r="BK54" s="8"/>
      <c r="BL54" s="8"/>
      <c r="BM54" s="8"/>
      <c r="BN54" s="8"/>
      <c r="BO54" s="8"/>
      <c r="BP54" s="8"/>
      <c r="BQ54" s="8"/>
      <c r="BR54" s="8"/>
      <c r="BS54" s="8"/>
      <c r="BT54" s="8"/>
      <c r="BU54" s="8"/>
      <c r="BV54" s="8"/>
      <c r="BW54" s="8"/>
      <c r="BX54" s="8"/>
      <c r="BY54" s="8"/>
      <c r="BZ54" s="8"/>
      <c r="CA54" s="8"/>
      <c r="CB54" s="8"/>
    </row>
    <row r="55" spans="1:80" x14ac:dyDescent="0.3">
      <c r="A55" s="8"/>
      <c r="B55" s="8"/>
      <c r="C55" s="8"/>
      <c r="D55" s="8"/>
      <c r="E55" s="8"/>
      <c r="F55" s="8"/>
      <c r="G55" s="8"/>
      <c r="H55" s="8"/>
      <c r="I55" s="8"/>
      <c r="J55" s="8"/>
      <c r="K55" s="8"/>
      <c r="L55" s="8"/>
      <c r="M55" s="8"/>
      <c r="N55" s="8"/>
      <c r="O55" s="8"/>
      <c r="P55" s="8"/>
      <c r="Q55" s="8"/>
      <c r="R55" s="8"/>
      <c r="S55" s="8"/>
      <c r="T55" s="8"/>
      <c r="U55" s="8"/>
      <c r="V55" s="8"/>
      <c r="W55" s="8"/>
      <c r="X55" s="8"/>
      <c r="Y55" s="8"/>
      <c r="Z55" s="8"/>
      <c r="AA55" s="8"/>
      <c r="AB55" s="8"/>
      <c r="AC55" s="8"/>
      <c r="AD55" s="8"/>
      <c r="AE55" s="8"/>
      <c r="AF55" s="8"/>
      <c r="AG55" s="8"/>
      <c r="AH55" s="8"/>
      <c r="AI55" s="8"/>
      <c r="AJ55" s="8"/>
      <c r="AK55" s="8"/>
      <c r="AL55" s="8"/>
      <c r="AM55" s="8"/>
      <c r="AN55" s="8"/>
      <c r="AO55" s="8"/>
      <c r="AP55" s="8"/>
      <c r="AQ55" s="8"/>
      <c r="AR55" s="8"/>
      <c r="AS55" s="8"/>
      <c r="AT55" s="8"/>
      <c r="AU55" s="8"/>
      <c r="AV55" s="8"/>
      <c r="AW55" s="8"/>
      <c r="AX55" s="8"/>
      <c r="AY55" s="8"/>
      <c r="AZ55" s="8"/>
      <c r="BA55" s="8"/>
      <c r="BB55" s="8"/>
      <c r="BC55" s="8"/>
      <c r="BD55" s="8"/>
      <c r="BE55" s="8"/>
      <c r="BF55" s="8"/>
      <c r="BG55" s="8"/>
      <c r="BH55" s="8"/>
      <c r="BI55" s="8"/>
      <c r="BJ55" s="8"/>
      <c r="BK55" s="8"/>
      <c r="BL55" s="8"/>
      <c r="BM55" s="8"/>
      <c r="BN55" s="8"/>
      <c r="BO55" s="8"/>
      <c r="BP55" s="8"/>
      <c r="BQ55" s="8"/>
      <c r="BR55" s="8"/>
      <c r="BS55" s="8"/>
      <c r="BT55" s="8"/>
      <c r="BU55" s="8"/>
      <c r="BV55" s="8"/>
      <c r="BW55" s="8"/>
      <c r="BX55" s="8"/>
      <c r="BY55" s="8"/>
      <c r="BZ55" s="8"/>
      <c r="CA55" s="8"/>
      <c r="CB55" s="8"/>
    </row>
    <row r="56" spans="1:80" x14ac:dyDescent="0.3">
      <c r="A56" s="8"/>
      <c r="B56" s="8"/>
      <c r="C56" s="8"/>
      <c r="D56" s="8"/>
      <c r="E56" s="8"/>
      <c r="F56" s="8"/>
      <c r="G56" s="8"/>
      <c r="H56" s="8"/>
      <c r="I56" s="8"/>
      <c r="J56" s="8"/>
      <c r="K56" s="8"/>
      <c r="L56" s="8"/>
      <c r="M56" s="8"/>
      <c r="N56" s="8"/>
      <c r="O56" s="8"/>
      <c r="P56" s="8"/>
      <c r="Q56" s="8"/>
      <c r="R56" s="8"/>
      <c r="S56" s="8"/>
      <c r="T56" s="8"/>
      <c r="U56" s="8"/>
      <c r="V56" s="8"/>
      <c r="W56" s="8"/>
      <c r="X56" s="8"/>
      <c r="Y56" s="8"/>
      <c r="Z56" s="8"/>
      <c r="AA56" s="8"/>
      <c r="AB56" s="8"/>
      <c r="AC56" s="8"/>
      <c r="AD56" s="8"/>
      <c r="AE56" s="8"/>
      <c r="AF56" s="8"/>
      <c r="AG56" s="8"/>
      <c r="AH56" s="8"/>
      <c r="AI56" s="8"/>
      <c r="AJ56" s="8"/>
      <c r="AK56" s="8"/>
      <c r="AL56" s="8"/>
      <c r="AM56" s="8"/>
      <c r="AN56" s="8"/>
      <c r="AO56" s="8"/>
      <c r="AP56" s="8"/>
      <c r="AQ56" s="8"/>
      <c r="AR56" s="8"/>
      <c r="AS56" s="8"/>
      <c r="AT56" s="8"/>
      <c r="AU56" s="8"/>
      <c r="AV56" s="8"/>
      <c r="AW56" s="8"/>
      <c r="AX56" s="8"/>
      <c r="AY56" s="8"/>
      <c r="AZ56" s="8"/>
      <c r="BA56" s="8"/>
      <c r="BB56" s="8"/>
      <c r="BC56" s="8"/>
      <c r="BD56" s="8"/>
      <c r="BE56" s="8"/>
      <c r="BF56" s="8"/>
      <c r="BG56" s="8"/>
      <c r="BH56" s="8"/>
      <c r="BI56" s="8"/>
      <c r="BJ56" s="8"/>
      <c r="BK56" s="8"/>
      <c r="BL56" s="8"/>
      <c r="BM56" s="8"/>
      <c r="BN56" s="8"/>
      <c r="BO56" s="8"/>
      <c r="BP56" s="8"/>
      <c r="BQ56" s="8"/>
      <c r="BR56" s="8"/>
      <c r="BS56" s="8"/>
      <c r="BT56" s="8"/>
      <c r="BU56" s="8"/>
      <c r="BV56" s="8"/>
      <c r="BW56" s="8"/>
      <c r="BX56" s="8"/>
      <c r="BY56" s="8"/>
      <c r="BZ56" s="8"/>
      <c r="CA56" s="8"/>
      <c r="CB56" s="8"/>
    </row>
    <row r="57" spans="1:80" x14ac:dyDescent="0.3">
      <c r="A57" s="8"/>
      <c r="B57" s="8"/>
      <c r="C57" s="8"/>
      <c r="D57" s="8"/>
      <c r="E57" s="8"/>
      <c r="F57" s="8"/>
      <c r="G57" s="8"/>
      <c r="H57" s="8"/>
      <c r="I57" s="8"/>
      <c r="J57" s="8"/>
      <c r="K57" s="8"/>
      <c r="L57" s="8"/>
      <c r="M57" s="8"/>
      <c r="N57" s="8"/>
      <c r="O57" s="8"/>
      <c r="P57" s="8"/>
      <c r="Q57" s="8"/>
      <c r="R57" s="8"/>
      <c r="S57" s="8"/>
      <c r="T57" s="8"/>
      <c r="U57" s="8"/>
      <c r="V57" s="8"/>
      <c r="W57" s="8"/>
      <c r="X57" s="8"/>
      <c r="Y57" s="8"/>
      <c r="Z57" s="8"/>
      <c r="AA57" s="8"/>
      <c r="AB57" s="8"/>
      <c r="AC57" s="8"/>
      <c r="AD57" s="8"/>
      <c r="AE57" s="8"/>
      <c r="AF57" s="8"/>
      <c r="AG57" s="8"/>
      <c r="AH57" s="8"/>
      <c r="AI57" s="8"/>
      <c r="AJ57" s="8"/>
      <c r="AK57" s="8"/>
      <c r="AL57" s="8"/>
      <c r="AM57" s="8"/>
      <c r="AN57" s="8"/>
      <c r="AO57" s="8"/>
      <c r="AP57" s="8"/>
      <c r="AQ57" s="8"/>
      <c r="AR57" s="8"/>
      <c r="AS57" s="8"/>
      <c r="AT57" s="8"/>
      <c r="AU57" s="8"/>
      <c r="AV57" s="8"/>
      <c r="AW57" s="8"/>
      <c r="AX57" s="8"/>
      <c r="AY57" s="8"/>
      <c r="AZ57" s="8"/>
      <c r="BA57" s="8"/>
      <c r="BB57" s="8"/>
      <c r="BC57" s="8"/>
      <c r="BD57" s="8"/>
      <c r="BE57" s="8"/>
      <c r="BF57" s="8"/>
      <c r="BG57" s="8"/>
      <c r="BH57" s="8"/>
      <c r="BI57" s="8"/>
      <c r="BJ57" s="8"/>
      <c r="BK57" s="8"/>
      <c r="BL57" s="8"/>
      <c r="BM57" s="8"/>
      <c r="BN57" s="8"/>
      <c r="BO57" s="8"/>
      <c r="BP57" s="8"/>
      <c r="BQ57" s="8"/>
      <c r="BR57" s="8"/>
      <c r="BS57" s="8"/>
      <c r="BT57" s="8"/>
      <c r="BU57" s="8"/>
      <c r="BV57" s="8"/>
      <c r="BW57" s="8"/>
      <c r="BX57" s="8"/>
      <c r="BY57" s="8"/>
      <c r="BZ57" s="8"/>
      <c r="CA57" s="8"/>
      <c r="CB57" s="8"/>
    </row>
    <row r="58" spans="1:80" x14ac:dyDescent="0.3">
      <c r="A58" s="8"/>
      <c r="B58" s="8"/>
      <c r="C58" s="8"/>
      <c r="D58" s="8"/>
      <c r="E58" s="8"/>
      <c r="F58" s="8"/>
      <c r="G58" s="8"/>
      <c r="H58" s="8"/>
      <c r="I58" s="8"/>
      <c r="J58" s="8"/>
      <c r="K58" s="8"/>
      <c r="L58" s="8"/>
      <c r="M58" s="8"/>
      <c r="N58" s="8"/>
      <c r="O58" s="8"/>
      <c r="P58" s="8"/>
      <c r="Q58" s="8"/>
      <c r="R58" s="8"/>
      <c r="S58" s="8"/>
      <c r="T58" s="8"/>
      <c r="U58" s="8"/>
      <c r="V58" s="8"/>
      <c r="W58" s="8"/>
      <c r="X58" s="8"/>
      <c r="Y58" s="8"/>
      <c r="Z58" s="8"/>
      <c r="AA58" s="8"/>
      <c r="AB58" s="8"/>
      <c r="AC58" s="8"/>
      <c r="AD58" s="8"/>
      <c r="AE58" s="8"/>
      <c r="AF58" s="8"/>
      <c r="AG58" s="8"/>
      <c r="AH58" s="8"/>
      <c r="AI58" s="8"/>
      <c r="AJ58" s="8"/>
      <c r="AK58" s="8"/>
      <c r="AL58" s="8"/>
      <c r="AM58" s="8"/>
      <c r="AN58" s="8"/>
      <c r="AO58" s="8"/>
      <c r="AP58" s="8"/>
      <c r="AQ58" s="8"/>
      <c r="AR58" s="8"/>
      <c r="AS58" s="8"/>
      <c r="AT58" s="8"/>
      <c r="AU58" s="8"/>
      <c r="AV58" s="8"/>
      <c r="AW58" s="8"/>
      <c r="AX58" s="8"/>
      <c r="AY58" s="8"/>
      <c r="AZ58" s="8"/>
      <c r="BA58" s="8"/>
      <c r="BB58" s="8"/>
      <c r="BC58" s="8"/>
      <c r="BD58" s="8"/>
      <c r="BE58" s="8"/>
      <c r="BF58" s="8"/>
      <c r="BG58" s="8"/>
      <c r="BH58" s="8"/>
      <c r="BI58" s="8"/>
      <c r="BJ58" s="8"/>
      <c r="BK58" s="8"/>
      <c r="BL58" s="8"/>
      <c r="BM58" s="8"/>
      <c r="BN58" s="8"/>
      <c r="BO58" s="8"/>
      <c r="BP58" s="8"/>
      <c r="BQ58" s="8"/>
      <c r="BR58" s="8"/>
      <c r="BS58" s="8"/>
      <c r="BT58" s="8"/>
      <c r="BU58" s="8"/>
      <c r="BV58" s="8"/>
      <c r="BW58" s="8"/>
      <c r="BX58" s="8"/>
      <c r="BY58" s="8"/>
      <c r="BZ58" s="8"/>
      <c r="CA58" s="8"/>
      <c r="CB58" s="8"/>
    </row>
    <row r="59" spans="1:80" x14ac:dyDescent="0.3">
      <c r="A59" s="8"/>
      <c r="B59" s="8"/>
      <c r="C59" s="8"/>
      <c r="D59" s="8"/>
      <c r="E59" s="8"/>
      <c r="F59" s="8"/>
      <c r="G59" s="8"/>
      <c r="H59" s="8"/>
      <c r="I59" s="8"/>
      <c r="J59" s="8"/>
      <c r="K59" s="8"/>
      <c r="L59" s="8"/>
      <c r="M59" s="8"/>
      <c r="N59" s="8"/>
      <c r="O59" s="8"/>
      <c r="P59" s="8"/>
      <c r="Q59" s="8"/>
      <c r="R59" s="8"/>
      <c r="S59" s="8"/>
      <c r="T59" s="8"/>
      <c r="U59" s="8"/>
      <c r="V59" s="8"/>
      <c r="W59" s="8"/>
      <c r="X59" s="8"/>
      <c r="Y59" s="8"/>
      <c r="Z59" s="8"/>
      <c r="AA59" s="8"/>
      <c r="AB59" s="8"/>
      <c r="AC59" s="8"/>
      <c r="AD59" s="8"/>
      <c r="AE59" s="8"/>
      <c r="AF59" s="8"/>
      <c r="AG59" s="8"/>
      <c r="AH59" s="8"/>
      <c r="AI59" s="8"/>
      <c r="AJ59" s="8"/>
      <c r="AK59" s="8"/>
      <c r="AL59" s="8"/>
      <c r="AM59" s="8"/>
      <c r="AN59" s="8"/>
      <c r="AO59" s="8"/>
      <c r="AP59" s="8"/>
      <c r="AQ59" s="8"/>
      <c r="AR59" s="8"/>
      <c r="AS59" s="8"/>
      <c r="AT59" s="8"/>
      <c r="AU59" s="8"/>
      <c r="AV59" s="8"/>
      <c r="AW59" s="8"/>
      <c r="AX59" s="8"/>
      <c r="AY59" s="8"/>
      <c r="AZ59" s="8"/>
      <c r="BA59" s="8"/>
      <c r="BB59" s="8"/>
      <c r="BC59" s="8"/>
      <c r="BD59" s="8"/>
      <c r="BE59" s="8"/>
      <c r="BF59" s="8"/>
      <c r="BG59" s="8"/>
      <c r="BH59" s="8"/>
      <c r="BI59" s="8"/>
      <c r="BJ59" s="8"/>
      <c r="BK59" s="8"/>
      <c r="BL59" s="8"/>
      <c r="BM59" s="8"/>
      <c r="BN59" s="8"/>
      <c r="BO59" s="8"/>
      <c r="BP59" s="8"/>
      <c r="BQ59" s="8"/>
      <c r="BR59" s="8"/>
      <c r="BS59" s="8"/>
      <c r="BT59" s="8"/>
      <c r="BU59" s="8"/>
      <c r="BV59" s="8"/>
      <c r="BW59" s="8"/>
      <c r="BX59" s="8"/>
      <c r="BY59" s="8"/>
      <c r="BZ59" s="8"/>
      <c r="CA59" s="8"/>
      <c r="CB59" s="8"/>
    </row>
    <row r="60" spans="1:80" x14ac:dyDescent="0.3">
      <c r="A60" s="8"/>
      <c r="B60" s="8"/>
      <c r="C60" s="8"/>
      <c r="D60" s="8"/>
      <c r="E60" s="8"/>
      <c r="F60" s="8"/>
      <c r="G60" s="8"/>
      <c r="H60" s="8"/>
      <c r="I60" s="8"/>
      <c r="J60" s="8"/>
      <c r="K60" s="8"/>
      <c r="L60" s="8"/>
      <c r="M60" s="8"/>
      <c r="N60" s="8"/>
      <c r="O60" s="8"/>
      <c r="P60" s="8"/>
      <c r="Q60" s="8"/>
      <c r="R60" s="8"/>
      <c r="S60" s="8"/>
      <c r="T60" s="8"/>
      <c r="U60" s="8"/>
      <c r="V60" s="8"/>
      <c r="W60" s="8"/>
      <c r="X60" s="8"/>
      <c r="Y60" s="8"/>
      <c r="Z60" s="8"/>
      <c r="AA60" s="8"/>
      <c r="AB60" s="8"/>
      <c r="AC60" s="8"/>
      <c r="AD60" s="8"/>
      <c r="AE60" s="8"/>
      <c r="AF60" s="8"/>
      <c r="AG60" s="8"/>
      <c r="AH60" s="8"/>
      <c r="AI60" s="8"/>
      <c r="AJ60" s="8"/>
      <c r="AK60" s="8"/>
      <c r="AL60" s="8"/>
      <c r="AM60" s="8"/>
      <c r="AN60" s="8"/>
      <c r="AO60" s="8"/>
      <c r="AP60" s="8"/>
      <c r="AQ60" s="8"/>
      <c r="AR60" s="8"/>
      <c r="AS60" s="8"/>
      <c r="AT60" s="8"/>
      <c r="AU60" s="8"/>
      <c r="AV60" s="8"/>
      <c r="AW60" s="8"/>
      <c r="AX60" s="8"/>
      <c r="AY60" s="8"/>
      <c r="AZ60" s="8"/>
      <c r="BA60" s="8"/>
      <c r="BB60" s="8"/>
      <c r="BC60" s="8"/>
      <c r="BD60" s="8"/>
      <c r="BE60" s="8"/>
      <c r="BF60" s="8"/>
      <c r="BG60" s="8"/>
      <c r="BH60" s="8"/>
      <c r="BI60" s="8"/>
      <c r="BJ60" s="8"/>
      <c r="BK60" s="8"/>
      <c r="BL60" s="8"/>
      <c r="BM60" s="8"/>
      <c r="BN60" s="8"/>
      <c r="BO60" s="8"/>
      <c r="BP60" s="8"/>
      <c r="BQ60" s="8"/>
      <c r="BR60" s="8"/>
      <c r="BS60" s="8"/>
      <c r="BT60" s="8"/>
      <c r="BU60" s="8"/>
      <c r="BV60" s="8"/>
      <c r="BW60" s="8"/>
      <c r="BX60" s="8"/>
      <c r="BY60" s="8"/>
      <c r="BZ60" s="8"/>
      <c r="CA60" s="8"/>
      <c r="CB60" s="8"/>
    </row>
    <row r="61" spans="1:80" x14ac:dyDescent="0.3">
      <c r="A61" s="8"/>
      <c r="B61" s="8"/>
      <c r="C61" s="8"/>
      <c r="D61" s="8"/>
      <c r="E61" s="8"/>
      <c r="F61" s="8"/>
      <c r="G61" s="8"/>
      <c r="H61" s="8"/>
      <c r="I61" s="8"/>
      <c r="J61" s="8"/>
      <c r="K61" s="8"/>
      <c r="L61" s="8"/>
      <c r="M61" s="8"/>
      <c r="N61" s="8"/>
      <c r="O61" s="8"/>
      <c r="P61" s="8"/>
      <c r="Q61" s="8"/>
      <c r="R61" s="8"/>
      <c r="S61" s="8"/>
      <c r="T61" s="8"/>
      <c r="U61" s="8"/>
      <c r="V61" s="8"/>
      <c r="W61" s="8"/>
      <c r="X61" s="8"/>
      <c r="Y61" s="8"/>
      <c r="Z61" s="8"/>
      <c r="AA61" s="8"/>
      <c r="AB61" s="8"/>
      <c r="AC61" s="8"/>
      <c r="AD61" s="8"/>
      <c r="AE61" s="8"/>
      <c r="AF61" s="8"/>
      <c r="AG61" s="8"/>
      <c r="AH61" s="8"/>
      <c r="AI61" s="8"/>
      <c r="AJ61" s="8"/>
      <c r="AK61" s="8"/>
      <c r="AL61" s="8"/>
      <c r="AM61" s="8"/>
      <c r="AN61" s="8"/>
      <c r="AO61" s="8"/>
      <c r="AP61" s="8"/>
      <c r="AQ61" s="8"/>
      <c r="AR61" s="8"/>
      <c r="AS61" s="8"/>
      <c r="AT61" s="8"/>
      <c r="AU61" s="8"/>
      <c r="AV61" s="8"/>
      <c r="AW61" s="8"/>
      <c r="AX61" s="8"/>
      <c r="AY61" s="8"/>
      <c r="AZ61" s="8"/>
      <c r="BA61" s="8"/>
      <c r="BB61" s="8"/>
      <c r="BC61" s="8"/>
      <c r="BD61" s="8"/>
      <c r="BE61" s="8"/>
      <c r="BF61" s="8"/>
      <c r="BG61" s="8"/>
      <c r="BH61" s="8"/>
      <c r="BI61" s="8"/>
      <c r="BJ61" s="8"/>
      <c r="BK61" s="8"/>
      <c r="BL61" s="8"/>
      <c r="BM61" s="8"/>
      <c r="BN61" s="8"/>
      <c r="BO61" s="8"/>
      <c r="BP61" s="8"/>
      <c r="BQ61" s="8"/>
      <c r="BR61" s="8"/>
      <c r="BS61" s="8"/>
      <c r="BT61" s="8"/>
      <c r="BU61" s="8"/>
      <c r="BV61" s="8"/>
      <c r="BW61" s="8"/>
      <c r="BX61" s="8"/>
      <c r="BY61" s="8"/>
      <c r="BZ61" s="8"/>
      <c r="CA61" s="8"/>
      <c r="CB61" s="8"/>
    </row>
    <row r="62" spans="1:80" x14ac:dyDescent="0.3">
      <c r="A62" s="8"/>
      <c r="B62" s="8"/>
      <c r="C62" s="8"/>
      <c r="D62" s="8"/>
      <c r="E62" s="8"/>
      <c r="F62" s="8"/>
      <c r="G62" s="8"/>
      <c r="H62" s="8"/>
      <c r="I62" s="8"/>
      <c r="J62" s="8"/>
      <c r="K62" s="8"/>
      <c r="L62" s="8"/>
      <c r="M62" s="8"/>
      <c r="N62" s="8"/>
      <c r="O62" s="8"/>
      <c r="P62" s="8"/>
      <c r="Q62" s="8"/>
      <c r="R62" s="8"/>
      <c r="S62" s="8"/>
      <c r="T62" s="8"/>
      <c r="U62" s="8"/>
      <c r="V62" s="8"/>
      <c r="W62" s="8"/>
      <c r="X62" s="8"/>
      <c r="Y62" s="8"/>
      <c r="Z62" s="8"/>
      <c r="AA62" s="8"/>
      <c r="AB62" s="8"/>
      <c r="AC62" s="8"/>
      <c r="AD62" s="8"/>
      <c r="AE62" s="8"/>
      <c r="AF62" s="8"/>
      <c r="AG62" s="8"/>
      <c r="AH62" s="8"/>
      <c r="AI62" s="8"/>
      <c r="AJ62" s="8"/>
      <c r="AK62" s="8"/>
      <c r="AL62" s="8"/>
      <c r="AM62" s="8"/>
      <c r="AN62" s="8"/>
      <c r="AO62" s="8"/>
      <c r="AP62" s="8"/>
      <c r="AQ62" s="8"/>
      <c r="AR62" s="8"/>
      <c r="AS62" s="8"/>
      <c r="AT62" s="8"/>
      <c r="AU62" s="8"/>
      <c r="AV62" s="8"/>
      <c r="AW62" s="8"/>
      <c r="AX62" s="8"/>
      <c r="AY62" s="8"/>
      <c r="AZ62" s="8"/>
      <c r="BA62" s="8"/>
      <c r="BB62" s="8"/>
      <c r="BC62" s="8"/>
      <c r="BD62" s="8"/>
      <c r="BE62" s="8"/>
      <c r="BF62" s="8"/>
      <c r="BG62" s="8"/>
      <c r="BH62" s="8"/>
      <c r="BI62" s="8"/>
      <c r="BJ62" s="8"/>
      <c r="BK62" s="8"/>
      <c r="BL62" s="8"/>
      <c r="BM62" s="8"/>
      <c r="BN62" s="8"/>
      <c r="BO62" s="8"/>
      <c r="BP62" s="8"/>
      <c r="BQ62" s="8"/>
      <c r="BR62" s="8"/>
      <c r="BS62" s="8"/>
      <c r="BT62" s="8"/>
      <c r="BU62" s="8"/>
      <c r="BV62" s="8"/>
      <c r="BW62" s="8"/>
      <c r="BX62" s="8"/>
      <c r="BY62" s="8"/>
      <c r="BZ62" s="8"/>
      <c r="CA62" s="8"/>
      <c r="CB62" s="8"/>
    </row>
    <row r="63" spans="1:80" x14ac:dyDescent="0.3">
      <c r="A63" s="8"/>
      <c r="B63" s="8"/>
      <c r="C63" s="8"/>
      <c r="D63" s="8"/>
      <c r="E63" s="8"/>
      <c r="F63" s="8"/>
      <c r="G63" s="8"/>
      <c r="H63" s="8"/>
      <c r="I63" s="8"/>
      <c r="J63" s="8"/>
      <c r="K63" s="8"/>
      <c r="L63" s="8"/>
      <c r="M63" s="8"/>
      <c r="N63" s="8"/>
      <c r="O63" s="8"/>
      <c r="P63" s="8"/>
      <c r="Q63" s="8"/>
      <c r="R63" s="8"/>
      <c r="S63" s="8"/>
      <c r="T63" s="8"/>
      <c r="U63" s="8"/>
      <c r="V63" s="8"/>
      <c r="W63" s="8"/>
      <c r="X63" s="8"/>
      <c r="Y63" s="8"/>
      <c r="Z63" s="8"/>
      <c r="AA63" s="8"/>
      <c r="AB63" s="8"/>
      <c r="AC63" s="8"/>
      <c r="AD63" s="8"/>
      <c r="AE63" s="8"/>
      <c r="AF63" s="8"/>
      <c r="AG63" s="8"/>
      <c r="AH63" s="8"/>
      <c r="AI63" s="8"/>
      <c r="AJ63" s="8"/>
      <c r="AK63" s="8"/>
      <c r="AL63" s="8"/>
      <c r="AM63" s="8"/>
      <c r="AN63" s="8"/>
      <c r="AO63" s="8"/>
      <c r="AP63" s="8"/>
      <c r="AQ63" s="8"/>
      <c r="AR63" s="8"/>
      <c r="AS63" s="8"/>
      <c r="AT63" s="8"/>
      <c r="AU63" s="8"/>
      <c r="AV63" s="8"/>
      <c r="AW63" s="8"/>
      <c r="AX63" s="8"/>
      <c r="AY63" s="8"/>
      <c r="AZ63" s="8"/>
      <c r="BA63" s="8"/>
      <c r="BB63" s="8"/>
      <c r="BC63" s="8"/>
      <c r="BD63" s="8"/>
      <c r="BE63" s="8"/>
      <c r="BF63" s="8"/>
      <c r="BG63" s="8"/>
      <c r="BH63" s="8"/>
      <c r="BI63" s="8"/>
      <c r="BJ63" s="8"/>
      <c r="BK63" s="8"/>
      <c r="BL63" s="8"/>
      <c r="BM63" s="8"/>
      <c r="BN63" s="8"/>
      <c r="BO63" s="8"/>
      <c r="BP63" s="8"/>
      <c r="BQ63" s="8"/>
      <c r="BR63" s="8"/>
      <c r="BS63" s="8"/>
      <c r="BT63" s="8"/>
      <c r="BU63" s="8"/>
      <c r="BV63" s="8"/>
      <c r="BW63" s="8"/>
      <c r="BX63" s="8"/>
      <c r="BY63" s="8"/>
      <c r="BZ63" s="8"/>
      <c r="CA63" s="8"/>
      <c r="CB63" s="8"/>
    </row>
    <row r="64" spans="1:80" x14ac:dyDescent="0.3">
      <c r="A64" s="8"/>
      <c r="B64" s="8"/>
      <c r="C64" s="8"/>
      <c r="D64" s="8"/>
      <c r="E64" s="8"/>
      <c r="F64" s="8"/>
      <c r="G64" s="8"/>
      <c r="H64" s="8"/>
      <c r="I64" s="8"/>
      <c r="J64" s="8"/>
      <c r="K64" s="8"/>
      <c r="L64" s="8"/>
      <c r="M64" s="8"/>
      <c r="N64" s="8"/>
      <c r="O64" s="8"/>
      <c r="P64" s="8"/>
      <c r="Q64" s="8"/>
      <c r="R64" s="8"/>
      <c r="S64" s="8"/>
      <c r="T64" s="8"/>
      <c r="U64" s="8"/>
      <c r="V64" s="8"/>
      <c r="W64" s="8"/>
      <c r="X64" s="8"/>
      <c r="Y64" s="8"/>
      <c r="Z64" s="8"/>
      <c r="AA64" s="8"/>
      <c r="AB64" s="8"/>
      <c r="AC64" s="8"/>
      <c r="AD64" s="8"/>
      <c r="AE64" s="8"/>
      <c r="AF64" s="8"/>
      <c r="AG64" s="8"/>
      <c r="AH64" s="8"/>
      <c r="AI64" s="8"/>
      <c r="AJ64" s="8"/>
      <c r="AK64" s="8"/>
      <c r="AL64" s="8"/>
      <c r="AM64" s="8"/>
      <c r="AN64" s="8"/>
      <c r="AO64" s="8"/>
      <c r="AP64" s="8"/>
      <c r="AQ64" s="8"/>
      <c r="AR64" s="8"/>
      <c r="AS64" s="8"/>
      <c r="AT64" s="8"/>
      <c r="AU64" s="8"/>
      <c r="AV64" s="8"/>
      <c r="AW64" s="8"/>
      <c r="AX64" s="8"/>
      <c r="AY64" s="8"/>
      <c r="AZ64" s="8"/>
      <c r="BA64" s="8"/>
      <c r="BB64" s="8"/>
      <c r="BC64" s="8"/>
      <c r="BD64" s="8"/>
      <c r="BE64" s="8"/>
      <c r="BF64" s="8"/>
      <c r="BG64" s="8"/>
      <c r="BH64" s="8"/>
      <c r="BI64" s="8"/>
      <c r="BJ64" s="8"/>
      <c r="BK64" s="8"/>
      <c r="BL64" s="8"/>
      <c r="BM64" s="8"/>
      <c r="BN64" s="8"/>
      <c r="BO64" s="8"/>
      <c r="BP64" s="8"/>
      <c r="BQ64" s="8"/>
      <c r="BR64" s="8"/>
      <c r="BS64" s="8"/>
      <c r="BT64" s="8"/>
      <c r="BU64" s="8"/>
      <c r="BV64" s="8"/>
      <c r="BW64" s="8"/>
      <c r="BX64" s="8"/>
      <c r="BY64" s="8"/>
      <c r="BZ64" s="8"/>
      <c r="CA64" s="8"/>
      <c r="CB64" s="8"/>
    </row>
    <row r="65" spans="1:80" x14ac:dyDescent="0.3">
      <c r="A65" s="8"/>
      <c r="B65" s="8"/>
      <c r="C65" s="8"/>
      <c r="D65" s="8"/>
      <c r="E65" s="8"/>
      <c r="F65" s="8"/>
      <c r="G65" s="8"/>
      <c r="H65" s="8"/>
      <c r="I65" s="8"/>
      <c r="J65" s="8"/>
      <c r="K65" s="8"/>
      <c r="L65" s="8"/>
      <c r="M65" s="8"/>
      <c r="N65" s="8"/>
      <c r="O65" s="8"/>
      <c r="P65" s="8"/>
      <c r="Q65" s="8"/>
      <c r="R65" s="8"/>
      <c r="S65" s="8"/>
      <c r="T65" s="8"/>
      <c r="U65" s="8"/>
      <c r="V65" s="8"/>
      <c r="W65" s="8"/>
      <c r="X65" s="8"/>
      <c r="Y65" s="8"/>
      <c r="Z65" s="8"/>
      <c r="AA65" s="8"/>
      <c r="AB65" s="8"/>
      <c r="AC65" s="8"/>
      <c r="AD65" s="8"/>
      <c r="AE65" s="8"/>
      <c r="AF65" s="8"/>
      <c r="AG65" s="8"/>
      <c r="AH65" s="8"/>
      <c r="AI65" s="8"/>
      <c r="AJ65" s="8"/>
      <c r="AK65" s="8"/>
      <c r="AL65" s="8"/>
      <c r="AM65" s="8"/>
      <c r="AN65" s="8"/>
      <c r="AO65" s="8"/>
      <c r="AP65" s="8"/>
      <c r="AQ65" s="8"/>
      <c r="AR65" s="8"/>
      <c r="AS65" s="8"/>
      <c r="AT65" s="8"/>
      <c r="AU65" s="8"/>
      <c r="AV65" s="8"/>
      <c r="AW65" s="8"/>
      <c r="AX65" s="8"/>
      <c r="AY65" s="8"/>
      <c r="AZ65" s="8"/>
      <c r="BA65" s="8"/>
      <c r="BB65" s="8"/>
      <c r="BC65" s="8"/>
      <c r="BD65" s="8"/>
      <c r="BE65" s="8"/>
      <c r="BF65" s="8"/>
      <c r="BG65" s="8"/>
      <c r="BH65" s="8"/>
      <c r="BI65" s="8"/>
      <c r="BJ65" s="8"/>
      <c r="BK65" s="8"/>
      <c r="BL65" s="8"/>
      <c r="BM65" s="8"/>
      <c r="BN65" s="8"/>
      <c r="BO65" s="8"/>
      <c r="BP65" s="8"/>
      <c r="BQ65" s="8"/>
      <c r="BR65" s="8"/>
      <c r="BS65" s="8"/>
      <c r="BT65" s="8"/>
      <c r="BU65" s="8"/>
      <c r="BV65" s="8"/>
      <c r="BW65" s="8"/>
      <c r="BX65" s="8"/>
      <c r="BY65" s="8"/>
      <c r="BZ65" s="8"/>
      <c r="CA65" s="8"/>
      <c r="CB65" s="8"/>
    </row>
    <row r="66" spans="1:80" x14ac:dyDescent="0.3">
      <c r="A66" s="8"/>
      <c r="B66" s="8"/>
      <c r="C66" s="8"/>
      <c r="D66" s="8"/>
      <c r="E66" s="8"/>
      <c r="F66" s="8"/>
      <c r="G66" s="8"/>
      <c r="H66" s="8"/>
      <c r="I66" s="8"/>
      <c r="J66" s="8"/>
      <c r="K66" s="8"/>
      <c r="L66" s="8"/>
      <c r="M66" s="8"/>
      <c r="N66" s="8"/>
      <c r="O66" s="8"/>
      <c r="P66" s="8"/>
      <c r="Q66" s="8"/>
      <c r="R66" s="8"/>
      <c r="S66" s="8"/>
      <c r="T66" s="8"/>
      <c r="U66" s="8"/>
      <c r="V66" s="8"/>
      <c r="W66" s="8"/>
      <c r="X66" s="8"/>
      <c r="Y66" s="8"/>
      <c r="Z66" s="8"/>
      <c r="AA66" s="8"/>
      <c r="AB66" s="8"/>
      <c r="AC66" s="8"/>
      <c r="AD66" s="8"/>
      <c r="AE66" s="8"/>
      <c r="AF66" s="8"/>
      <c r="AG66" s="8"/>
      <c r="AH66" s="8"/>
      <c r="AI66" s="8"/>
      <c r="AJ66" s="8"/>
      <c r="AK66" s="8"/>
      <c r="AL66" s="8"/>
      <c r="AM66" s="8"/>
      <c r="AN66" s="8"/>
      <c r="AO66" s="8"/>
      <c r="AP66" s="8"/>
      <c r="AQ66" s="8"/>
      <c r="AR66" s="8"/>
      <c r="AS66" s="8"/>
      <c r="AT66" s="8"/>
      <c r="AU66" s="8"/>
      <c r="AV66" s="8"/>
      <c r="AW66" s="8"/>
      <c r="AX66" s="8"/>
      <c r="AY66" s="8"/>
      <c r="AZ66" s="8"/>
      <c r="BA66" s="8"/>
      <c r="BB66" s="8"/>
      <c r="BC66" s="8"/>
      <c r="BD66" s="8"/>
      <c r="BE66" s="8"/>
      <c r="BF66" s="8"/>
      <c r="BG66" s="8"/>
      <c r="BH66" s="8"/>
      <c r="BI66" s="8"/>
      <c r="BJ66" s="8"/>
      <c r="BK66" s="8"/>
      <c r="BL66" s="8"/>
      <c r="BM66" s="8"/>
      <c r="BN66" s="8"/>
      <c r="BO66" s="8"/>
      <c r="BP66" s="8"/>
      <c r="BQ66" s="8"/>
      <c r="BR66" s="8"/>
      <c r="BS66" s="8"/>
      <c r="BT66" s="8"/>
      <c r="BU66" s="8"/>
      <c r="BV66" s="8"/>
      <c r="BW66" s="8"/>
      <c r="BX66" s="8"/>
      <c r="BY66" s="8"/>
      <c r="BZ66" s="8"/>
      <c r="CA66" s="8"/>
      <c r="CB66" s="8"/>
    </row>
    <row r="67" spans="1:80" x14ac:dyDescent="0.3">
      <c r="A67" s="8"/>
      <c r="B67" s="8"/>
      <c r="C67" s="8"/>
      <c r="D67" s="8"/>
      <c r="E67" s="8"/>
      <c r="F67" s="8"/>
      <c r="G67" s="8"/>
      <c r="H67" s="8"/>
      <c r="I67" s="8"/>
      <c r="J67" s="8"/>
      <c r="K67" s="8"/>
      <c r="L67" s="8"/>
      <c r="M67" s="8"/>
      <c r="N67" s="8"/>
      <c r="O67" s="8"/>
      <c r="P67" s="8"/>
      <c r="Q67" s="8"/>
      <c r="R67" s="8"/>
      <c r="S67" s="8"/>
      <c r="T67" s="8"/>
      <c r="U67" s="8"/>
      <c r="V67" s="8"/>
      <c r="W67" s="8"/>
      <c r="X67" s="8"/>
      <c r="Y67" s="8"/>
      <c r="Z67" s="8"/>
      <c r="AA67" s="8"/>
      <c r="AB67" s="8"/>
      <c r="AC67" s="8"/>
      <c r="AD67" s="8"/>
      <c r="AE67" s="8"/>
      <c r="AF67" s="8"/>
      <c r="AG67" s="8"/>
      <c r="AH67" s="8"/>
      <c r="AI67" s="8"/>
      <c r="AJ67" s="8"/>
      <c r="AK67" s="8"/>
      <c r="AL67" s="8"/>
      <c r="AM67" s="8"/>
      <c r="AN67" s="8"/>
      <c r="AO67" s="8"/>
      <c r="AP67" s="8"/>
      <c r="AQ67" s="8"/>
      <c r="AR67" s="8"/>
      <c r="AS67" s="8"/>
      <c r="AT67" s="8"/>
      <c r="AU67" s="8"/>
      <c r="AV67" s="8"/>
      <c r="AW67" s="8"/>
      <c r="AX67" s="8"/>
      <c r="AY67" s="8"/>
      <c r="AZ67" s="8"/>
      <c r="BA67" s="8"/>
      <c r="BB67" s="8"/>
      <c r="BC67" s="8"/>
      <c r="BD67" s="8"/>
      <c r="BE67" s="8"/>
      <c r="BF67" s="8"/>
      <c r="BG67" s="8"/>
      <c r="BH67" s="8"/>
      <c r="BI67" s="8"/>
      <c r="BJ67" s="8"/>
      <c r="BK67" s="8"/>
      <c r="BL67" s="8"/>
      <c r="BM67" s="8"/>
      <c r="BN67" s="8"/>
      <c r="BO67" s="8"/>
      <c r="BP67" s="8"/>
      <c r="BQ67" s="8"/>
      <c r="BR67" s="8"/>
      <c r="BS67" s="8"/>
      <c r="BT67" s="8"/>
      <c r="BU67" s="8"/>
      <c r="BV67" s="8"/>
      <c r="BW67" s="8"/>
      <c r="BX67" s="8"/>
      <c r="BY67" s="8"/>
      <c r="BZ67" s="8"/>
      <c r="CA67" s="8"/>
      <c r="CB67" s="8"/>
    </row>
    <row r="68" spans="1:80" x14ac:dyDescent="0.3">
      <c r="A68" s="8"/>
      <c r="B68" s="8"/>
      <c r="C68" s="8"/>
      <c r="D68" s="8"/>
      <c r="E68" s="8"/>
      <c r="F68" s="8"/>
      <c r="G68" s="8"/>
      <c r="H68" s="8"/>
      <c r="I68" s="8"/>
      <c r="J68" s="8"/>
      <c r="K68" s="8"/>
      <c r="L68" s="8"/>
      <c r="M68" s="8"/>
      <c r="N68" s="8"/>
      <c r="O68" s="8"/>
      <c r="P68" s="8"/>
      <c r="Q68" s="8"/>
      <c r="R68" s="8"/>
      <c r="S68" s="8"/>
      <c r="T68" s="8"/>
      <c r="U68" s="8"/>
      <c r="V68" s="8"/>
      <c r="W68" s="8"/>
      <c r="X68" s="8"/>
      <c r="Y68" s="8"/>
      <c r="Z68" s="8"/>
      <c r="AA68" s="8"/>
      <c r="AB68" s="8"/>
      <c r="AC68" s="8"/>
      <c r="AD68" s="8"/>
      <c r="AE68" s="8"/>
      <c r="AF68" s="8"/>
      <c r="AG68" s="8"/>
      <c r="AH68" s="8"/>
      <c r="AI68" s="8"/>
      <c r="AJ68" s="8"/>
      <c r="AK68" s="8"/>
      <c r="AL68" s="8"/>
      <c r="AM68" s="8"/>
      <c r="AN68" s="8"/>
      <c r="AO68" s="8"/>
      <c r="AP68" s="8"/>
      <c r="AQ68" s="8"/>
      <c r="AR68" s="8"/>
      <c r="AS68" s="8"/>
      <c r="AT68" s="8"/>
      <c r="AU68" s="8"/>
      <c r="AV68" s="8"/>
      <c r="AW68" s="8"/>
      <c r="AX68" s="8"/>
      <c r="AY68" s="8"/>
      <c r="AZ68" s="8"/>
      <c r="BA68" s="8"/>
      <c r="BB68" s="8"/>
      <c r="BC68" s="8"/>
      <c r="BD68" s="8"/>
      <c r="BE68" s="8"/>
      <c r="BF68" s="8"/>
      <c r="BG68" s="8"/>
      <c r="BH68" s="8"/>
      <c r="BI68" s="8"/>
      <c r="BJ68" s="8"/>
      <c r="BK68" s="8"/>
      <c r="BL68" s="8"/>
      <c r="BM68" s="8"/>
      <c r="BN68" s="8"/>
      <c r="BO68" s="8"/>
      <c r="BP68" s="8"/>
      <c r="BQ68" s="8"/>
      <c r="BR68" s="8"/>
      <c r="BS68" s="8"/>
      <c r="BT68" s="8"/>
      <c r="BU68" s="8"/>
      <c r="BV68" s="8"/>
      <c r="BW68" s="8"/>
      <c r="BX68" s="8"/>
      <c r="BY68" s="8"/>
      <c r="BZ68" s="8"/>
      <c r="CA68" s="8"/>
      <c r="CB68" s="8"/>
    </row>
    <row r="69" spans="1:80" x14ac:dyDescent="0.3">
      <c r="A69" s="8"/>
      <c r="B69" s="8"/>
      <c r="C69" s="8"/>
      <c r="D69" s="8"/>
      <c r="E69" s="8"/>
      <c r="F69" s="8"/>
      <c r="G69" s="8"/>
      <c r="H69" s="8"/>
      <c r="I69" s="8"/>
      <c r="J69" s="8"/>
      <c r="K69" s="8"/>
      <c r="L69" s="8"/>
      <c r="M69" s="8"/>
      <c r="N69" s="8"/>
      <c r="O69" s="8"/>
      <c r="P69" s="8"/>
      <c r="Q69" s="8"/>
      <c r="R69" s="8"/>
      <c r="S69" s="8"/>
      <c r="T69" s="8"/>
      <c r="U69" s="8"/>
      <c r="V69" s="8"/>
      <c r="W69" s="8"/>
      <c r="X69" s="8"/>
      <c r="Y69" s="8"/>
      <c r="Z69" s="8"/>
      <c r="AA69" s="8"/>
      <c r="AB69" s="8"/>
      <c r="AC69" s="8"/>
      <c r="AD69" s="8"/>
      <c r="AE69" s="8"/>
      <c r="AF69" s="8"/>
      <c r="AG69" s="8"/>
      <c r="AH69" s="8"/>
      <c r="AI69" s="8"/>
      <c r="AJ69" s="8"/>
      <c r="AK69" s="8"/>
      <c r="AL69" s="8"/>
      <c r="AM69" s="8"/>
      <c r="AN69" s="8"/>
      <c r="AO69" s="8"/>
      <c r="AP69" s="8"/>
      <c r="AQ69" s="8"/>
      <c r="AR69" s="8"/>
      <c r="AS69" s="8"/>
      <c r="AT69" s="8"/>
      <c r="AU69" s="8"/>
      <c r="AV69" s="8"/>
      <c r="AW69" s="8"/>
      <c r="AX69" s="8"/>
      <c r="AY69" s="8"/>
      <c r="AZ69" s="8"/>
      <c r="BA69" s="8"/>
      <c r="BB69" s="8"/>
      <c r="BC69" s="8"/>
      <c r="BD69" s="8"/>
      <c r="BE69" s="8"/>
      <c r="BF69" s="8"/>
      <c r="BG69" s="8"/>
      <c r="BH69" s="8"/>
      <c r="BI69" s="8"/>
      <c r="BJ69" s="8"/>
      <c r="BK69" s="8"/>
      <c r="BL69" s="8"/>
      <c r="BM69" s="8"/>
      <c r="BN69" s="8"/>
      <c r="BO69" s="8"/>
      <c r="BP69" s="8"/>
      <c r="BQ69" s="8"/>
      <c r="BR69" s="8"/>
      <c r="BS69" s="8"/>
      <c r="BT69" s="8"/>
      <c r="BU69" s="8"/>
      <c r="BV69" s="8"/>
      <c r="BW69" s="8"/>
      <c r="BX69" s="8"/>
      <c r="BY69" s="8"/>
      <c r="BZ69" s="8"/>
      <c r="CA69" s="8"/>
      <c r="CB69" s="8"/>
    </row>
    <row r="70" spans="1:80" x14ac:dyDescent="0.3">
      <c r="A70" s="8"/>
      <c r="B70" s="8"/>
      <c r="C70" s="8"/>
      <c r="D70" s="8"/>
      <c r="E70" s="8"/>
      <c r="F70" s="8"/>
      <c r="G70" s="8"/>
      <c r="H70" s="8"/>
      <c r="I70" s="8"/>
      <c r="J70" s="8"/>
      <c r="K70" s="8"/>
      <c r="L70" s="8"/>
      <c r="M70" s="8"/>
      <c r="N70" s="8"/>
      <c r="O70" s="8"/>
      <c r="P70" s="8"/>
      <c r="Q70" s="8"/>
      <c r="R70" s="8"/>
      <c r="S70" s="8"/>
      <c r="T70" s="8"/>
      <c r="U70" s="8"/>
      <c r="V70" s="8"/>
      <c r="W70" s="8"/>
      <c r="X70" s="8"/>
      <c r="Y70" s="8"/>
      <c r="Z70" s="8"/>
      <c r="AA70" s="8"/>
      <c r="AB70" s="8"/>
      <c r="AC70" s="8"/>
      <c r="AD70" s="8"/>
      <c r="AE70" s="8"/>
      <c r="AF70" s="8"/>
      <c r="AG70" s="8"/>
      <c r="AH70" s="8"/>
      <c r="AI70" s="8"/>
      <c r="AJ70" s="8"/>
      <c r="AK70" s="8"/>
      <c r="AL70" s="8"/>
      <c r="AM70" s="8"/>
      <c r="AN70" s="8"/>
      <c r="AO70" s="8"/>
      <c r="AP70" s="8"/>
      <c r="AQ70" s="8"/>
      <c r="AR70" s="8"/>
      <c r="AS70" s="8"/>
      <c r="AT70" s="8"/>
      <c r="AU70" s="8"/>
      <c r="AV70" s="8"/>
      <c r="AW70" s="8"/>
      <c r="AX70" s="8"/>
      <c r="AY70" s="8"/>
      <c r="AZ70" s="8"/>
      <c r="BA70" s="8"/>
      <c r="BB70" s="8"/>
      <c r="BC70" s="8"/>
      <c r="BD70" s="8"/>
      <c r="BE70" s="8"/>
      <c r="BF70" s="8"/>
      <c r="BG70" s="8"/>
      <c r="BH70" s="8"/>
      <c r="BI70" s="8"/>
      <c r="BJ70" s="8"/>
      <c r="BK70" s="8"/>
      <c r="BL70" s="8"/>
      <c r="BM70" s="8"/>
      <c r="BN70" s="8"/>
      <c r="BO70" s="8"/>
      <c r="BP70" s="8"/>
      <c r="BQ70" s="8"/>
      <c r="BR70" s="8"/>
      <c r="BS70" s="8"/>
      <c r="BT70" s="8"/>
      <c r="BU70" s="8"/>
      <c r="BV70" s="8"/>
      <c r="BW70" s="8"/>
      <c r="BX70" s="8"/>
      <c r="BY70" s="8"/>
      <c r="BZ70" s="8"/>
      <c r="CA70" s="8"/>
      <c r="CB70" s="8"/>
    </row>
    <row r="71" spans="1:80" x14ac:dyDescent="0.3">
      <c r="A71" s="8"/>
      <c r="B71" s="8"/>
      <c r="C71" s="8"/>
      <c r="D71" s="8"/>
      <c r="E71" s="8"/>
      <c r="F71" s="8"/>
      <c r="G71" s="8"/>
      <c r="H71" s="8"/>
      <c r="I71" s="8"/>
      <c r="J71" s="8"/>
      <c r="K71" s="8"/>
      <c r="L71" s="8"/>
      <c r="M71" s="8"/>
      <c r="N71" s="8"/>
      <c r="O71" s="8"/>
      <c r="P71" s="8"/>
      <c r="Q71" s="8"/>
      <c r="R71" s="8"/>
      <c r="S71" s="8"/>
      <c r="T71" s="8"/>
      <c r="U71" s="8"/>
      <c r="V71" s="8"/>
      <c r="W71" s="8"/>
      <c r="X71" s="8"/>
      <c r="Y71" s="8"/>
      <c r="Z71" s="8"/>
      <c r="AA71" s="8"/>
      <c r="AB71" s="8"/>
      <c r="AC71" s="8"/>
      <c r="AD71" s="8"/>
      <c r="AE71" s="8"/>
      <c r="AF71" s="8"/>
      <c r="AG71" s="8"/>
      <c r="AH71" s="8"/>
      <c r="AI71" s="8"/>
      <c r="AJ71" s="8"/>
      <c r="AK71" s="8"/>
      <c r="AL71" s="8"/>
      <c r="AM71" s="8"/>
      <c r="AN71" s="8"/>
      <c r="AO71" s="8"/>
      <c r="AP71" s="8"/>
      <c r="AQ71" s="8"/>
      <c r="AR71" s="8"/>
      <c r="AS71" s="8"/>
      <c r="AT71" s="8"/>
      <c r="AU71" s="8"/>
      <c r="AV71" s="8"/>
      <c r="AW71" s="8"/>
      <c r="AX71" s="8"/>
      <c r="AY71" s="8"/>
      <c r="AZ71" s="8"/>
      <c r="BA71" s="8"/>
      <c r="BB71" s="8"/>
      <c r="BC71" s="8"/>
      <c r="BD71" s="8"/>
      <c r="BE71" s="8"/>
      <c r="BF71" s="8"/>
      <c r="BG71" s="8"/>
      <c r="BH71" s="8"/>
      <c r="BI71" s="8"/>
      <c r="BJ71" s="8"/>
      <c r="BK71" s="8"/>
      <c r="BL71" s="8"/>
      <c r="BM71" s="8"/>
      <c r="BN71" s="8"/>
      <c r="BO71" s="8"/>
      <c r="BP71" s="8"/>
      <c r="BQ71" s="8"/>
      <c r="BR71" s="8"/>
      <c r="BS71" s="8"/>
      <c r="BT71" s="8"/>
      <c r="BU71" s="8"/>
      <c r="BV71" s="8"/>
      <c r="BW71" s="8"/>
      <c r="BX71" s="8"/>
      <c r="BY71" s="8"/>
      <c r="BZ71" s="8"/>
      <c r="CA71" s="8"/>
      <c r="CB71" s="8"/>
    </row>
    <row r="72" spans="1:80" x14ac:dyDescent="0.3">
      <c r="A72" s="8"/>
      <c r="B72" s="8"/>
      <c r="C72" s="8"/>
      <c r="D72" s="8"/>
      <c r="E72" s="8"/>
      <c r="F72" s="8"/>
      <c r="G72" s="8"/>
      <c r="H72" s="8"/>
      <c r="I72" s="8"/>
      <c r="J72" s="8"/>
      <c r="K72" s="8"/>
      <c r="L72" s="8"/>
      <c r="M72" s="8"/>
      <c r="N72" s="8"/>
      <c r="O72" s="8"/>
      <c r="P72" s="8"/>
      <c r="Q72" s="8"/>
      <c r="R72" s="8"/>
      <c r="S72" s="8"/>
      <c r="T72" s="8"/>
      <c r="U72" s="8"/>
      <c r="V72" s="8"/>
      <c r="W72" s="8"/>
      <c r="X72" s="8"/>
      <c r="Y72" s="8"/>
      <c r="Z72" s="8"/>
      <c r="AA72" s="8"/>
      <c r="AB72" s="8"/>
      <c r="AC72" s="8"/>
      <c r="AD72" s="8"/>
      <c r="AE72" s="8"/>
      <c r="AF72" s="8"/>
      <c r="AG72" s="8"/>
      <c r="AH72" s="8"/>
      <c r="AI72" s="8"/>
      <c r="AJ72" s="8"/>
      <c r="AK72" s="8"/>
      <c r="AL72" s="8"/>
      <c r="AM72" s="8"/>
      <c r="AN72" s="8"/>
      <c r="AO72" s="8"/>
      <c r="AP72" s="8"/>
      <c r="AQ72" s="8"/>
      <c r="AR72" s="8"/>
      <c r="AS72" s="8"/>
      <c r="AT72" s="8"/>
      <c r="AU72" s="8"/>
      <c r="AV72" s="8"/>
      <c r="AW72" s="8"/>
      <c r="AX72" s="8"/>
      <c r="AY72" s="8"/>
      <c r="AZ72" s="8"/>
      <c r="BA72" s="8"/>
      <c r="BB72" s="8"/>
      <c r="BC72" s="8"/>
      <c r="BD72" s="8"/>
      <c r="BE72" s="8"/>
      <c r="BF72" s="8"/>
      <c r="BG72" s="8"/>
      <c r="BH72" s="8"/>
      <c r="BI72" s="8"/>
      <c r="BJ72" s="8"/>
      <c r="BK72" s="8"/>
      <c r="BL72" s="8"/>
      <c r="BM72" s="8"/>
      <c r="BN72" s="8"/>
      <c r="BO72" s="8"/>
      <c r="BP72" s="8"/>
      <c r="BQ72" s="8"/>
      <c r="BR72" s="8"/>
      <c r="BS72" s="8"/>
      <c r="BT72" s="8"/>
      <c r="BU72" s="8"/>
      <c r="BV72" s="8"/>
      <c r="BW72" s="8"/>
      <c r="BX72" s="8"/>
      <c r="BY72" s="8"/>
      <c r="BZ72" s="8"/>
      <c r="CA72" s="8"/>
      <c r="CB72" s="8"/>
    </row>
    <row r="73" spans="1:80" x14ac:dyDescent="0.3">
      <c r="A73" s="8"/>
      <c r="B73" s="8"/>
      <c r="C73" s="8"/>
      <c r="D73" s="8"/>
      <c r="E73" s="8"/>
      <c r="F73" s="8"/>
      <c r="G73" s="8"/>
      <c r="H73" s="8"/>
      <c r="I73" s="8"/>
      <c r="J73" s="8"/>
      <c r="K73" s="8"/>
      <c r="L73" s="8"/>
      <c r="M73" s="8"/>
      <c r="N73" s="8"/>
      <c r="O73" s="8"/>
      <c r="P73" s="8"/>
      <c r="Q73" s="8"/>
      <c r="R73" s="8"/>
      <c r="S73" s="8"/>
      <c r="T73" s="8"/>
      <c r="U73" s="8"/>
      <c r="V73" s="8"/>
      <c r="W73" s="8"/>
      <c r="X73" s="8"/>
      <c r="Y73" s="8"/>
      <c r="Z73" s="8"/>
      <c r="AA73" s="8"/>
      <c r="AB73" s="8"/>
      <c r="AC73" s="8"/>
      <c r="AD73" s="8"/>
      <c r="AE73" s="8"/>
      <c r="AF73" s="8"/>
      <c r="AG73" s="8"/>
      <c r="AH73" s="8"/>
      <c r="AI73" s="8"/>
      <c r="AJ73" s="8"/>
      <c r="AK73" s="8"/>
      <c r="AL73" s="8"/>
      <c r="AM73" s="8"/>
      <c r="AN73" s="8"/>
      <c r="AO73" s="8"/>
      <c r="AP73" s="8"/>
      <c r="AQ73" s="8"/>
      <c r="AR73" s="8"/>
      <c r="AS73" s="8"/>
      <c r="AT73" s="8"/>
      <c r="AU73" s="8"/>
      <c r="AV73" s="8"/>
      <c r="AW73" s="8"/>
      <c r="AX73" s="8"/>
      <c r="AY73" s="8"/>
      <c r="AZ73" s="8"/>
      <c r="BA73" s="8"/>
      <c r="BB73" s="8"/>
      <c r="BC73" s="8"/>
      <c r="BD73" s="8"/>
      <c r="BE73" s="8"/>
      <c r="BF73" s="8"/>
      <c r="BG73" s="8"/>
      <c r="BH73" s="8"/>
      <c r="BI73" s="8"/>
      <c r="BJ73" s="8"/>
      <c r="BK73" s="8"/>
      <c r="BL73" s="8"/>
      <c r="BM73" s="8"/>
      <c r="BN73" s="8"/>
      <c r="BO73" s="8"/>
      <c r="BP73" s="8"/>
      <c r="BQ73" s="8"/>
      <c r="BR73" s="8"/>
      <c r="BS73" s="8"/>
      <c r="BT73" s="8"/>
      <c r="BU73" s="8"/>
      <c r="BV73" s="8"/>
      <c r="BW73" s="8"/>
      <c r="BX73" s="8"/>
      <c r="BY73" s="8"/>
      <c r="BZ73" s="8"/>
      <c r="CA73" s="8"/>
      <c r="CB73" s="8"/>
    </row>
    <row r="74" spans="1:80" x14ac:dyDescent="0.3">
      <c r="A74" s="8"/>
      <c r="B74" s="8"/>
      <c r="C74" s="8"/>
      <c r="D74" s="8"/>
      <c r="E74" s="8"/>
      <c r="F74" s="8"/>
      <c r="G74" s="8"/>
      <c r="H74" s="8"/>
      <c r="I74" s="8"/>
      <c r="J74" s="8"/>
      <c r="K74" s="8"/>
      <c r="L74" s="8"/>
      <c r="M74" s="8"/>
      <c r="N74" s="8"/>
      <c r="O74" s="8"/>
      <c r="P74" s="8"/>
      <c r="Q74" s="8"/>
      <c r="R74" s="8"/>
      <c r="S74" s="8"/>
      <c r="T74" s="8"/>
      <c r="U74" s="8"/>
      <c r="V74" s="8"/>
      <c r="W74" s="8"/>
      <c r="X74" s="8"/>
      <c r="Y74" s="8"/>
      <c r="Z74" s="8"/>
      <c r="AA74" s="8"/>
      <c r="AB74" s="8"/>
      <c r="AC74" s="8"/>
      <c r="AD74" s="8"/>
      <c r="AE74" s="8"/>
      <c r="AF74" s="8"/>
      <c r="AG74" s="8"/>
      <c r="AH74" s="8"/>
      <c r="AI74" s="8"/>
      <c r="AJ74" s="8"/>
      <c r="AK74" s="8"/>
      <c r="AL74" s="8"/>
      <c r="AM74" s="8"/>
      <c r="AN74" s="8"/>
      <c r="AO74" s="8"/>
      <c r="AP74" s="8"/>
      <c r="AQ74" s="8"/>
      <c r="AR74" s="8"/>
      <c r="AS74" s="8"/>
      <c r="AT74" s="8"/>
      <c r="AU74" s="8"/>
      <c r="AV74" s="8"/>
      <c r="AW74" s="8"/>
      <c r="AX74" s="8"/>
      <c r="AY74" s="8"/>
      <c r="AZ74" s="8"/>
      <c r="BA74" s="8"/>
      <c r="BB74" s="8"/>
      <c r="BC74" s="8"/>
      <c r="BD74" s="8"/>
      <c r="BE74" s="8"/>
      <c r="BF74" s="8"/>
      <c r="BG74" s="8"/>
      <c r="BH74" s="8"/>
      <c r="BI74" s="8"/>
      <c r="BJ74" s="8"/>
      <c r="BK74" s="8"/>
      <c r="BL74" s="8"/>
      <c r="BM74" s="8"/>
      <c r="BN74" s="8"/>
      <c r="BO74" s="8"/>
      <c r="BP74" s="8"/>
      <c r="BQ74" s="8"/>
      <c r="BR74" s="8"/>
      <c r="BS74" s="8"/>
      <c r="BT74" s="8"/>
      <c r="BU74" s="8"/>
      <c r="BV74" s="8"/>
      <c r="BW74" s="8"/>
      <c r="BX74" s="8"/>
      <c r="BY74" s="8"/>
      <c r="BZ74" s="8"/>
      <c r="CA74" s="8"/>
      <c r="CB74" s="8"/>
    </row>
    <row r="75" spans="1:80" x14ac:dyDescent="0.3">
      <c r="A75" s="8"/>
      <c r="B75" s="8"/>
      <c r="C75" s="8"/>
      <c r="D75" s="8"/>
      <c r="E75" s="8"/>
      <c r="F75" s="8"/>
      <c r="G75" s="8"/>
      <c r="H75" s="8"/>
      <c r="I75" s="8"/>
      <c r="J75" s="8"/>
      <c r="K75" s="8"/>
      <c r="L75" s="8"/>
      <c r="M75" s="8"/>
      <c r="N75" s="8"/>
      <c r="O75" s="8"/>
      <c r="P75" s="8"/>
      <c r="Q75" s="8"/>
      <c r="R75" s="8"/>
      <c r="S75" s="8"/>
      <c r="T75" s="8"/>
      <c r="U75" s="8"/>
      <c r="V75" s="8"/>
      <c r="W75" s="8"/>
      <c r="X75" s="8"/>
      <c r="Y75" s="8"/>
      <c r="Z75" s="8"/>
      <c r="AA75" s="8"/>
      <c r="AB75" s="8"/>
      <c r="AC75" s="8"/>
      <c r="AD75" s="8"/>
      <c r="AE75" s="8"/>
      <c r="AF75" s="8"/>
      <c r="AG75" s="8"/>
      <c r="AH75" s="8"/>
      <c r="AI75" s="8"/>
      <c r="AJ75" s="8"/>
      <c r="AK75" s="8"/>
      <c r="AL75" s="8"/>
      <c r="AM75" s="8"/>
      <c r="AN75" s="8"/>
      <c r="AO75" s="8"/>
      <c r="AP75" s="8"/>
      <c r="AQ75" s="8"/>
      <c r="AR75" s="8"/>
      <c r="AS75" s="8"/>
      <c r="AT75" s="8"/>
      <c r="AU75" s="8"/>
      <c r="AV75" s="8"/>
      <c r="AW75" s="8"/>
      <c r="AX75" s="8"/>
      <c r="AY75" s="8"/>
      <c r="AZ75" s="8"/>
      <c r="BA75" s="8"/>
      <c r="BB75" s="8"/>
      <c r="BC75" s="8"/>
      <c r="BD75" s="8"/>
      <c r="BE75" s="8"/>
      <c r="BF75" s="8"/>
      <c r="BG75" s="8"/>
      <c r="BH75" s="8"/>
      <c r="BI75" s="8"/>
      <c r="BJ75" s="8"/>
      <c r="BK75" s="8"/>
      <c r="BL75" s="8"/>
      <c r="BM75" s="8"/>
      <c r="BN75" s="8"/>
      <c r="BO75" s="8"/>
      <c r="BP75" s="8"/>
      <c r="BQ75" s="8"/>
      <c r="BR75" s="8"/>
      <c r="BS75" s="8"/>
      <c r="BT75" s="8"/>
      <c r="BU75" s="8"/>
      <c r="BV75" s="8"/>
      <c r="BW75" s="8"/>
      <c r="BX75" s="8"/>
      <c r="BY75" s="8"/>
      <c r="BZ75" s="8"/>
      <c r="CA75" s="8"/>
      <c r="CB75" s="8"/>
    </row>
    <row r="76" spans="1:80" x14ac:dyDescent="0.3">
      <c r="A76" s="8"/>
      <c r="B76" s="8"/>
      <c r="C76" s="8"/>
      <c r="D76" s="8"/>
      <c r="E76" s="8"/>
      <c r="F76" s="8"/>
      <c r="G76" s="8"/>
      <c r="H76" s="8"/>
      <c r="I76" s="8"/>
      <c r="J76" s="8"/>
      <c r="K76" s="8"/>
      <c r="L76" s="8"/>
      <c r="M76" s="8"/>
      <c r="N76" s="8"/>
      <c r="O76" s="8"/>
      <c r="P76" s="8"/>
      <c r="Q76" s="8"/>
      <c r="R76" s="8"/>
      <c r="S76" s="8"/>
      <c r="T76" s="8"/>
      <c r="U76" s="8"/>
      <c r="V76" s="8"/>
      <c r="W76" s="8"/>
      <c r="X76" s="8"/>
      <c r="Y76" s="8"/>
      <c r="Z76" s="8"/>
      <c r="AA76" s="8"/>
      <c r="AB76" s="8"/>
      <c r="AC76" s="8"/>
      <c r="AD76" s="8"/>
      <c r="AE76" s="8"/>
      <c r="AF76" s="8"/>
      <c r="AG76" s="8"/>
      <c r="AH76" s="8"/>
      <c r="AI76" s="8"/>
      <c r="AJ76" s="8"/>
      <c r="AK76" s="8"/>
      <c r="AL76" s="8"/>
      <c r="AM76" s="8"/>
      <c r="AN76" s="8"/>
      <c r="AO76" s="8"/>
      <c r="AP76" s="8"/>
      <c r="AQ76" s="8"/>
      <c r="AR76" s="8"/>
      <c r="AS76" s="8"/>
      <c r="AT76" s="8"/>
      <c r="AU76" s="8"/>
      <c r="AV76" s="8"/>
      <c r="AW76" s="8"/>
      <c r="AX76" s="8"/>
      <c r="AY76" s="8"/>
      <c r="AZ76" s="8"/>
      <c r="BA76" s="8"/>
      <c r="BB76" s="8"/>
      <c r="BC76" s="8"/>
      <c r="BD76" s="8"/>
      <c r="BE76" s="8"/>
      <c r="BF76" s="8"/>
      <c r="BG76" s="8"/>
      <c r="BH76" s="8"/>
      <c r="BI76" s="8"/>
      <c r="BJ76" s="8"/>
      <c r="BK76" s="8"/>
      <c r="BL76" s="8"/>
      <c r="BM76" s="8"/>
      <c r="BN76" s="8"/>
      <c r="BO76" s="8"/>
      <c r="BP76" s="8"/>
      <c r="BQ76" s="8"/>
      <c r="BR76" s="8"/>
      <c r="BS76" s="8"/>
      <c r="BT76" s="8"/>
      <c r="BU76" s="8"/>
      <c r="BV76" s="8"/>
      <c r="BW76" s="8"/>
      <c r="BX76" s="8"/>
      <c r="BY76" s="8"/>
      <c r="BZ76" s="8"/>
      <c r="CA76" s="8"/>
      <c r="CB76" s="8"/>
    </row>
    <row r="77" spans="1:80" x14ac:dyDescent="0.3">
      <c r="A77" s="8"/>
      <c r="B77" s="8"/>
      <c r="C77" s="8"/>
      <c r="D77" s="8"/>
      <c r="E77" s="8"/>
      <c r="F77" s="8"/>
      <c r="G77" s="8"/>
      <c r="H77" s="8"/>
      <c r="I77" s="8"/>
      <c r="J77" s="8"/>
      <c r="K77" s="8"/>
      <c r="L77" s="8"/>
      <c r="M77" s="8"/>
      <c r="N77" s="8"/>
      <c r="O77" s="8"/>
      <c r="P77" s="8"/>
      <c r="Q77" s="8"/>
      <c r="R77" s="8"/>
      <c r="S77" s="8"/>
      <c r="T77" s="8"/>
      <c r="U77" s="8"/>
      <c r="V77" s="8"/>
      <c r="W77" s="8"/>
      <c r="X77" s="8"/>
      <c r="Y77" s="8"/>
      <c r="Z77" s="8"/>
      <c r="AA77" s="8"/>
      <c r="AB77" s="8"/>
      <c r="AC77" s="8"/>
      <c r="AD77" s="8"/>
      <c r="AE77" s="8"/>
      <c r="AF77" s="8"/>
      <c r="AG77" s="8"/>
      <c r="AH77" s="8"/>
      <c r="AI77" s="8"/>
      <c r="AJ77" s="8"/>
      <c r="AK77" s="8"/>
      <c r="AL77" s="8"/>
      <c r="AM77" s="8"/>
      <c r="AN77" s="8"/>
      <c r="AO77" s="8"/>
      <c r="AP77" s="8"/>
      <c r="AQ77" s="8"/>
      <c r="AR77" s="8"/>
      <c r="AS77" s="8"/>
      <c r="AT77" s="8"/>
      <c r="AU77" s="8"/>
      <c r="AV77" s="8"/>
      <c r="AW77" s="8"/>
      <c r="AX77" s="8"/>
      <c r="AY77" s="8"/>
      <c r="AZ77" s="8"/>
      <c r="BA77" s="8"/>
      <c r="BB77" s="8"/>
      <c r="BC77" s="8"/>
      <c r="BD77" s="8"/>
      <c r="BE77" s="8"/>
      <c r="BF77" s="8"/>
      <c r="BG77" s="8"/>
      <c r="BH77" s="8"/>
      <c r="BI77" s="8"/>
      <c r="BJ77" s="8"/>
      <c r="BK77" s="8"/>
      <c r="BL77" s="8"/>
      <c r="BM77" s="8"/>
      <c r="BN77" s="8"/>
      <c r="BO77" s="8"/>
      <c r="BP77" s="8"/>
      <c r="BQ77" s="8"/>
      <c r="BR77" s="8"/>
      <c r="BS77" s="8"/>
      <c r="BT77" s="8"/>
      <c r="BU77" s="8"/>
      <c r="BV77" s="8"/>
      <c r="BW77" s="8"/>
      <c r="BX77" s="8"/>
      <c r="BY77" s="8"/>
      <c r="BZ77" s="8"/>
      <c r="CA77" s="8"/>
      <c r="CB77" s="8"/>
    </row>
    <row r="78" spans="1:80" x14ac:dyDescent="0.3">
      <c r="A78" s="8"/>
      <c r="B78" s="8"/>
      <c r="C78" s="8"/>
      <c r="D78" s="8"/>
      <c r="E78" s="8"/>
      <c r="F78" s="8"/>
      <c r="G78" s="8"/>
      <c r="H78" s="8"/>
      <c r="I78" s="8"/>
      <c r="J78" s="8"/>
      <c r="K78" s="8"/>
      <c r="L78" s="8"/>
      <c r="M78" s="8"/>
      <c r="N78" s="8"/>
      <c r="O78" s="8"/>
      <c r="P78" s="8"/>
      <c r="Q78" s="8"/>
      <c r="R78" s="8"/>
      <c r="S78" s="8"/>
      <c r="T78" s="8"/>
      <c r="U78" s="8"/>
      <c r="V78" s="8"/>
      <c r="W78" s="8"/>
      <c r="X78" s="8"/>
      <c r="Y78" s="8"/>
      <c r="Z78" s="8"/>
      <c r="AA78" s="8"/>
      <c r="AB78" s="8"/>
      <c r="AC78" s="8"/>
      <c r="AD78" s="8"/>
      <c r="AE78" s="8"/>
      <c r="AF78" s="8"/>
      <c r="AG78" s="8"/>
      <c r="AH78" s="8"/>
      <c r="AI78" s="8"/>
      <c r="AJ78" s="8"/>
      <c r="AK78" s="8"/>
      <c r="AL78" s="8"/>
      <c r="AM78" s="8"/>
      <c r="AN78" s="8"/>
      <c r="AO78" s="8"/>
      <c r="AP78" s="8"/>
      <c r="AQ78" s="8"/>
      <c r="AR78" s="8"/>
      <c r="AS78" s="8"/>
      <c r="AT78" s="8"/>
      <c r="AU78" s="8"/>
      <c r="AV78" s="8"/>
      <c r="AW78" s="8"/>
      <c r="AX78" s="8"/>
      <c r="AY78" s="8"/>
      <c r="AZ78" s="8"/>
      <c r="BA78" s="8"/>
      <c r="BB78" s="8"/>
      <c r="BC78" s="8"/>
      <c r="BD78" s="8"/>
      <c r="BE78" s="8"/>
      <c r="BF78" s="8"/>
      <c r="BG78" s="8"/>
      <c r="BH78" s="8"/>
      <c r="BI78" s="8"/>
      <c r="BJ78" s="8"/>
      <c r="BK78" s="8"/>
      <c r="BL78" s="8"/>
      <c r="BM78" s="8"/>
      <c r="BN78" s="8"/>
      <c r="BO78" s="8"/>
      <c r="BP78" s="8"/>
      <c r="BQ78" s="8"/>
      <c r="BR78" s="8"/>
      <c r="BS78" s="8"/>
      <c r="BT78" s="8"/>
      <c r="BU78" s="8"/>
      <c r="BV78" s="8"/>
      <c r="BW78" s="8"/>
      <c r="BX78" s="8"/>
      <c r="BY78" s="8"/>
      <c r="BZ78" s="8"/>
      <c r="CA78" s="8"/>
      <c r="CB78" s="8"/>
    </row>
    <row r="79" spans="1:80" x14ac:dyDescent="0.3">
      <c r="A79" s="8"/>
      <c r="B79" s="8"/>
      <c r="C79" s="8"/>
      <c r="D79" s="8"/>
      <c r="E79" s="8"/>
      <c r="F79" s="8"/>
      <c r="G79" s="8"/>
      <c r="H79" s="8"/>
      <c r="I79" s="8"/>
      <c r="J79" s="8"/>
      <c r="K79" s="8"/>
      <c r="L79" s="8"/>
      <c r="M79" s="8"/>
      <c r="N79" s="8"/>
      <c r="O79" s="8"/>
      <c r="P79" s="8"/>
      <c r="Q79" s="8"/>
      <c r="R79" s="8"/>
      <c r="S79" s="8"/>
      <c r="T79" s="8"/>
      <c r="U79" s="8"/>
      <c r="V79" s="8"/>
      <c r="W79" s="8"/>
      <c r="X79" s="8"/>
      <c r="Y79" s="8"/>
      <c r="Z79" s="8"/>
      <c r="AA79" s="8"/>
      <c r="AB79" s="8"/>
      <c r="AC79" s="8"/>
      <c r="AD79" s="8"/>
      <c r="AE79" s="8"/>
      <c r="AF79" s="8"/>
      <c r="AG79" s="8"/>
      <c r="AH79" s="8"/>
      <c r="AI79" s="8"/>
      <c r="AJ79" s="8"/>
      <c r="AK79" s="8"/>
      <c r="AL79" s="8"/>
      <c r="AM79" s="8"/>
      <c r="AN79" s="8"/>
      <c r="AO79" s="8"/>
      <c r="AP79" s="8"/>
      <c r="AQ79" s="8"/>
      <c r="AR79" s="8"/>
      <c r="AS79" s="8"/>
      <c r="AT79" s="8"/>
      <c r="AU79" s="8"/>
      <c r="AV79" s="8"/>
      <c r="AW79" s="8"/>
      <c r="AX79" s="8"/>
      <c r="AY79" s="8"/>
      <c r="AZ79" s="8"/>
      <c r="BA79" s="8"/>
      <c r="BB79" s="8"/>
      <c r="BC79" s="8"/>
      <c r="BD79" s="8"/>
      <c r="BE79" s="8"/>
      <c r="BF79" s="8"/>
      <c r="BG79" s="8"/>
      <c r="BH79" s="8"/>
      <c r="BI79" s="8"/>
      <c r="BJ79" s="8"/>
      <c r="BK79" s="8"/>
    </row>
    <row r="80" spans="1:80" x14ac:dyDescent="0.3">
      <c r="A80" s="8"/>
      <c r="B80" s="8"/>
      <c r="C80" s="8"/>
      <c r="D80" s="8"/>
      <c r="E80" s="8"/>
      <c r="F80" s="8"/>
      <c r="G80" s="8"/>
      <c r="H80" s="8"/>
      <c r="I80" s="8"/>
      <c r="J80" s="8"/>
      <c r="K80" s="8"/>
      <c r="L80" s="8"/>
      <c r="M80" s="8"/>
      <c r="N80" s="8"/>
      <c r="O80" s="8"/>
      <c r="P80" s="8"/>
      <c r="Q80" s="8"/>
      <c r="R80" s="8"/>
      <c r="S80" s="8"/>
      <c r="T80" s="8"/>
      <c r="U80" s="8"/>
      <c r="V80" s="8"/>
      <c r="W80" s="8"/>
      <c r="X80" s="8"/>
      <c r="Y80" s="8"/>
      <c r="Z80" s="8"/>
      <c r="AA80" s="8"/>
      <c r="AB80" s="8"/>
      <c r="AC80" s="8"/>
      <c r="AD80" s="8"/>
      <c r="AE80" s="8"/>
      <c r="AF80" s="8"/>
      <c r="AG80" s="8"/>
      <c r="AH80" s="8"/>
      <c r="AI80" s="8"/>
      <c r="AJ80" s="8"/>
      <c r="AK80" s="8"/>
      <c r="AL80" s="8"/>
      <c r="AM80" s="8"/>
      <c r="AN80" s="8"/>
      <c r="AO80" s="8"/>
      <c r="AP80" s="8"/>
      <c r="AQ80" s="8"/>
      <c r="AR80" s="8"/>
      <c r="AS80" s="8"/>
      <c r="AT80" s="8"/>
      <c r="AU80" s="8"/>
      <c r="AV80" s="8"/>
      <c r="AW80" s="8"/>
      <c r="AX80" s="8"/>
      <c r="AY80" s="8"/>
      <c r="AZ80" s="8"/>
      <c r="BA80" s="8"/>
      <c r="BB80" s="8"/>
      <c r="BC80" s="8"/>
      <c r="BD80" s="8"/>
      <c r="BE80" s="8"/>
      <c r="BF80" s="8"/>
      <c r="BG80" s="8"/>
      <c r="BH80" s="8"/>
      <c r="BI80" s="8"/>
      <c r="BJ80" s="8"/>
      <c r="BK80" s="8"/>
    </row>
    <row r="81" spans="1:63" x14ac:dyDescent="0.3">
      <c r="A81" s="8"/>
      <c r="B81" s="8"/>
      <c r="C81" s="8"/>
      <c r="D81" s="8"/>
      <c r="E81" s="8"/>
      <c r="F81" s="8"/>
      <c r="G81" s="8"/>
      <c r="H81" s="8"/>
      <c r="I81" s="8"/>
      <c r="J81" s="8"/>
      <c r="K81" s="8"/>
      <c r="L81" s="8"/>
      <c r="M81" s="8"/>
      <c r="N81" s="8"/>
      <c r="O81" s="8"/>
      <c r="P81" s="8"/>
      <c r="Q81" s="8"/>
      <c r="R81" s="8"/>
      <c r="S81" s="8"/>
      <c r="T81" s="8"/>
      <c r="U81" s="8"/>
      <c r="V81" s="8"/>
      <c r="W81" s="8"/>
      <c r="X81" s="8"/>
      <c r="Y81" s="8"/>
      <c r="Z81" s="8"/>
      <c r="AA81" s="8"/>
      <c r="AB81" s="8"/>
      <c r="AC81" s="8"/>
      <c r="AD81" s="8"/>
      <c r="AE81" s="8"/>
      <c r="AF81" s="8"/>
      <c r="AG81" s="8"/>
      <c r="AH81" s="8"/>
      <c r="AI81" s="8"/>
      <c r="AJ81" s="8"/>
      <c r="AK81" s="8"/>
      <c r="AL81" s="8"/>
      <c r="AM81" s="8"/>
      <c r="AN81" s="8"/>
      <c r="AO81" s="8"/>
      <c r="AP81" s="8"/>
      <c r="AQ81" s="8"/>
      <c r="AR81" s="8"/>
      <c r="AS81" s="8"/>
      <c r="AT81" s="8"/>
      <c r="AU81" s="8"/>
      <c r="AV81" s="8"/>
      <c r="AW81" s="8"/>
      <c r="AX81" s="8"/>
      <c r="AY81" s="8"/>
      <c r="AZ81" s="8"/>
      <c r="BA81" s="8"/>
      <c r="BB81" s="8"/>
      <c r="BC81" s="8"/>
      <c r="BD81" s="8"/>
      <c r="BE81" s="8"/>
      <c r="BF81" s="8"/>
      <c r="BG81" s="8"/>
      <c r="BH81" s="8"/>
      <c r="BI81" s="8"/>
      <c r="BJ81" s="8"/>
      <c r="BK81" s="8"/>
    </row>
    <row r="82" spans="1:63" x14ac:dyDescent="0.3">
      <c r="A82" s="8"/>
      <c r="B82" s="8"/>
      <c r="C82" s="8"/>
      <c r="D82" s="8"/>
      <c r="E82" s="8"/>
      <c r="F82" s="8"/>
      <c r="G82" s="8"/>
      <c r="H82" s="8"/>
      <c r="I82" s="8"/>
      <c r="J82" s="8"/>
      <c r="K82" s="8"/>
      <c r="L82" s="8"/>
      <c r="M82" s="8"/>
      <c r="N82" s="8"/>
      <c r="O82" s="8"/>
      <c r="P82" s="8"/>
      <c r="Q82" s="8"/>
      <c r="R82" s="8"/>
      <c r="S82" s="8"/>
      <c r="T82" s="8"/>
      <c r="U82" s="8"/>
      <c r="V82" s="8"/>
      <c r="W82" s="8"/>
      <c r="X82" s="8"/>
      <c r="Y82" s="8"/>
      <c r="Z82" s="8"/>
      <c r="AA82" s="8"/>
      <c r="AB82" s="8"/>
      <c r="AC82" s="8"/>
      <c r="AD82" s="8"/>
      <c r="AE82" s="8"/>
      <c r="AF82" s="8"/>
      <c r="AG82" s="8"/>
      <c r="AH82" s="8"/>
      <c r="AI82" s="8"/>
      <c r="AJ82" s="8"/>
      <c r="AK82" s="8"/>
      <c r="AL82" s="8"/>
      <c r="AM82" s="8"/>
      <c r="AN82" s="8"/>
      <c r="AO82" s="8"/>
      <c r="AP82" s="8"/>
      <c r="AQ82" s="8"/>
      <c r="AR82" s="8"/>
      <c r="AS82" s="8"/>
      <c r="AT82" s="8"/>
      <c r="AU82" s="8"/>
      <c r="AV82" s="8"/>
      <c r="AW82" s="8"/>
      <c r="AX82" s="8"/>
      <c r="AY82" s="8"/>
      <c r="AZ82" s="8"/>
      <c r="BA82" s="8"/>
      <c r="BB82" s="8"/>
      <c r="BC82" s="8"/>
      <c r="BD82" s="8"/>
      <c r="BE82" s="8"/>
      <c r="BF82" s="8"/>
      <c r="BG82" s="8"/>
      <c r="BH82" s="8"/>
      <c r="BI82" s="8"/>
      <c r="BJ82" s="8"/>
      <c r="BK82" s="8"/>
    </row>
    <row r="83" spans="1:63" x14ac:dyDescent="0.3">
      <c r="A83" s="8"/>
      <c r="B83" s="8"/>
      <c r="C83" s="8"/>
      <c r="D83" s="8"/>
      <c r="E83" s="8"/>
      <c r="F83" s="8"/>
      <c r="G83" s="8"/>
      <c r="H83" s="8"/>
      <c r="I83" s="8"/>
      <c r="J83" s="8"/>
      <c r="K83" s="8"/>
      <c r="L83" s="8"/>
      <c r="M83" s="8"/>
      <c r="N83" s="8"/>
      <c r="O83" s="8"/>
      <c r="P83" s="8"/>
      <c r="Q83" s="8"/>
      <c r="R83" s="8"/>
      <c r="S83" s="8"/>
      <c r="T83" s="8"/>
      <c r="U83" s="8"/>
      <c r="V83" s="8"/>
      <c r="W83" s="8"/>
      <c r="X83" s="8"/>
      <c r="Y83" s="8"/>
      <c r="Z83" s="8"/>
      <c r="AA83" s="8"/>
      <c r="AB83" s="8"/>
      <c r="AC83" s="8"/>
      <c r="AD83" s="8"/>
      <c r="AE83" s="8"/>
      <c r="AF83" s="8"/>
      <c r="AG83" s="8"/>
      <c r="AH83" s="8"/>
      <c r="AI83" s="8"/>
      <c r="AJ83" s="8"/>
      <c r="AK83" s="8"/>
      <c r="AL83" s="8"/>
      <c r="AM83" s="8"/>
      <c r="AN83" s="8"/>
      <c r="AO83" s="8"/>
      <c r="AP83" s="8"/>
      <c r="AQ83" s="8"/>
      <c r="AR83" s="8"/>
      <c r="AS83" s="8"/>
      <c r="AT83" s="8"/>
      <c r="AU83" s="8"/>
      <c r="AV83" s="8"/>
      <c r="AW83" s="8"/>
      <c r="AX83" s="8"/>
      <c r="AY83" s="8"/>
      <c r="AZ83" s="8"/>
      <c r="BA83" s="8"/>
      <c r="BB83" s="8"/>
      <c r="BC83" s="8"/>
      <c r="BD83" s="8"/>
      <c r="BE83" s="8"/>
      <c r="BF83" s="8"/>
      <c r="BG83" s="8"/>
      <c r="BH83" s="8"/>
      <c r="BI83" s="8"/>
      <c r="BJ83" s="8"/>
      <c r="BK83" s="8"/>
    </row>
    <row r="84" spans="1:63" x14ac:dyDescent="0.3">
      <c r="A84" s="8"/>
      <c r="B84" s="8"/>
      <c r="C84" s="8"/>
      <c r="D84" s="8"/>
      <c r="E84" s="8"/>
      <c r="F84" s="8"/>
      <c r="G84" s="8"/>
      <c r="H84" s="8"/>
      <c r="I84" s="8"/>
      <c r="J84" s="8"/>
      <c r="K84" s="8"/>
      <c r="L84" s="8"/>
      <c r="M84" s="8"/>
      <c r="N84" s="8"/>
      <c r="O84" s="8"/>
      <c r="P84" s="8"/>
      <c r="Q84" s="8"/>
      <c r="R84" s="8"/>
      <c r="S84" s="8"/>
      <c r="T84" s="8"/>
      <c r="U84" s="8"/>
      <c r="V84" s="8"/>
      <c r="W84" s="8"/>
      <c r="X84" s="8"/>
      <c r="Y84" s="8"/>
      <c r="Z84" s="8"/>
      <c r="AA84" s="8"/>
      <c r="AB84" s="8"/>
      <c r="AC84" s="8"/>
      <c r="AD84" s="8"/>
      <c r="AE84" s="8"/>
      <c r="AF84" s="8"/>
      <c r="AG84" s="8"/>
      <c r="AH84" s="8"/>
      <c r="AI84" s="8"/>
      <c r="AJ84" s="8"/>
      <c r="AK84" s="8"/>
      <c r="AL84" s="8"/>
      <c r="AM84" s="8"/>
      <c r="AN84" s="8"/>
      <c r="AO84" s="8"/>
      <c r="AP84" s="8"/>
      <c r="AQ84" s="8"/>
      <c r="AR84" s="8"/>
      <c r="AS84" s="8"/>
      <c r="AT84" s="8"/>
      <c r="AU84" s="8"/>
      <c r="AV84" s="8"/>
      <c r="AW84" s="8"/>
      <c r="AX84" s="8"/>
      <c r="AY84" s="8"/>
      <c r="AZ84" s="8"/>
      <c r="BA84" s="8"/>
      <c r="BB84" s="8"/>
      <c r="BC84" s="8"/>
      <c r="BD84" s="8"/>
      <c r="BE84" s="8"/>
      <c r="BF84" s="8"/>
      <c r="BG84" s="8"/>
      <c r="BH84" s="8"/>
      <c r="BI84" s="8"/>
      <c r="BJ84" s="8"/>
      <c r="BK84" s="8"/>
    </row>
    <row r="85" spans="1:63" x14ac:dyDescent="0.3">
      <c r="A85" s="8"/>
      <c r="B85" s="8"/>
      <c r="C85" s="8"/>
      <c r="D85" s="8"/>
      <c r="E85" s="8"/>
      <c r="F85" s="8"/>
      <c r="G85" s="8"/>
      <c r="H85" s="8"/>
      <c r="I85" s="8"/>
      <c r="J85" s="8"/>
      <c r="K85" s="8"/>
      <c r="L85" s="8"/>
      <c r="M85" s="8"/>
      <c r="N85" s="8"/>
      <c r="O85" s="8"/>
      <c r="P85" s="8"/>
      <c r="Q85" s="8"/>
      <c r="R85" s="8"/>
      <c r="S85" s="8"/>
      <c r="T85" s="8"/>
      <c r="U85" s="8"/>
      <c r="V85" s="8"/>
      <c r="W85" s="8"/>
      <c r="X85" s="8"/>
      <c r="Y85" s="8"/>
      <c r="Z85" s="8"/>
      <c r="AA85" s="8"/>
      <c r="AB85" s="8"/>
      <c r="AC85" s="8"/>
      <c r="AD85" s="8"/>
      <c r="AE85" s="8"/>
      <c r="AF85" s="8"/>
      <c r="AG85" s="8"/>
      <c r="AH85" s="8"/>
      <c r="AI85" s="8"/>
      <c r="AJ85" s="8"/>
      <c r="AK85" s="8"/>
      <c r="AL85" s="8"/>
      <c r="AM85" s="8"/>
      <c r="AN85" s="8"/>
      <c r="AO85" s="8"/>
      <c r="AP85" s="8"/>
      <c r="AQ85" s="8"/>
      <c r="AR85" s="8"/>
      <c r="AS85" s="8"/>
      <c r="AT85" s="8"/>
      <c r="AU85" s="8"/>
      <c r="AV85" s="8"/>
      <c r="AW85" s="8"/>
      <c r="AX85" s="8"/>
      <c r="AY85" s="8"/>
      <c r="AZ85" s="8"/>
      <c r="BA85" s="8"/>
      <c r="BB85" s="8"/>
      <c r="BC85" s="8"/>
      <c r="BD85" s="8"/>
      <c r="BE85" s="8"/>
      <c r="BF85" s="8"/>
      <c r="BG85" s="8"/>
      <c r="BH85" s="8"/>
      <c r="BI85" s="8"/>
      <c r="BJ85" s="8"/>
      <c r="BK85" s="8"/>
    </row>
    <row r="86" spans="1:63" x14ac:dyDescent="0.3">
      <c r="A86" s="8"/>
      <c r="B86" s="8"/>
      <c r="C86" s="8"/>
      <c r="D86" s="8"/>
      <c r="E86" s="8"/>
      <c r="F86" s="8"/>
      <c r="G86" s="8"/>
      <c r="H86" s="8"/>
      <c r="I86" s="8"/>
      <c r="J86" s="8"/>
      <c r="K86" s="8"/>
      <c r="L86" s="8"/>
      <c r="M86" s="8"/>
      <c r="N86" s="8"/>
      <c r="O86" s="8"/>
      <c r="P86" s="8"/>
      <c r="Q86" s="8"/>
      <c r="R86" s="8"/>
      <c r="S86" s="8"/>
      <c r="T86" s="8"/>
      <c r="U86" s="8"/>
      <c r="V86" s="8"/>
      <c r="W86" s="8"/>
      <c r="X86" s="8"/>
      <c r="Y86" s="8"/>
      <c r="Z86" s="8"/>
      <c r="AA86" s="8"/>
      <c r="AB86" s="8"/>
      <c r="AC86" s="8"/>
      <c r="AD86" s="8"/>
      <c r="AE86" s="8"/>
      <c r="AF86" s="8"/>
      <c r="AG86" s="8"/>
      <c r="AH86" s="8"/>
      <c r="AI86" s="8"/>
      <c r="AJ86" s="8"/>
      <c r="AK86" s="8"/>
      <c r="AL86" s="8"/>
      <c r="AM86" s="8"/>
      <c r="AN86" s="8"/>
      <c r="AO86" s="8"/>
      <c r="AP86" s="8"/>
      <c r="AQ86" s="8"/>
      <c r="AR86" s="8"/>
      <c r="AS86" s="8"/>
      <c r="AT86" s="8"/>
      <c r="AU86" s="8"/>
      <c r="AV86" s="8"/>
      <c r="AW86" s="8"/>
      <c r="AX86" s="8"/>
      <c r="AY86" s="8"/>
      <c r="AZ86" s="8"/>
      <c r="BA86" s="8"/>
      <c r="BB86" s="8"/>
      <c r="BC86" s="8"/>
      <c r="BD86" s="8"/>
      <c r="BE86" s="8"/>
      <c r="BF86" s="8"/>
      <c r="BG86" s="8"/>
      <c r="BH86" s="8"/>
      <c r="BI86" s="8"/>
      <c r="BJ86" s="8"/>
      <c r="BK86" s="8"/>
    </row>
    <row r="87" spans="1:63" x14ac:dyDescent="0.3">
      <c r="A87" s="8"/>
      <c r="B87" s="8"/>
      <c r="C87" s="8"/>
      <c r="D87" s="8"/>
      <c r="E87" s="8"/>
      <c r="F87" s="8"/>
      <c r="G87" s="8"/>
      <c r="H87" s="8"/>
      <c r="I87" s="8"/>
      <c r="J87" s="8"/>
      <c r="K87" s="8"/>
      <c r="L87" s="8"/>
      <c r="M87" s="8"/>
      <c r="N87" s="8"/>
      <c r="O87" s="8"/>
      <c r="P87" s="8"/>
      <c r="Q87" s="8"/>
      <c r="R87" s="8"/>
      <c r="S87" s="8"/>
      <c r="T87" s="8"/>
      <c r="U87" s="8"/>
      <c r="V87" s="8"/>
      <c r="W87" s="8"/>
      <c r="X87" s="8"/>
      <c r="Y87" s="8"/>
      <c r="Z87" s="8"/>
      <c r="AA87" s="8"/>
      <c r="AB87" s="8"/>
      <c r="AC87" s="8"/>
      <c r="AD87" s="8"/>
      <c r="AE87" s="8"/>
      <c r="AF87" s="8"/>
      <c r="AG87" s="8"/>
      <c r="AH87" s="8"/>
      <c r="AI87" s="8"/>
      <c r="AJ87" s="8"/>
      <c r="AK87" s="8"/>
      <c r="AL87" s="8"/>
      <c r="AM87" s="8"/>
      <c r="AN87" s="8"/>
      <c r="AO87" s="8"/>
      <c r="AP87" s="8"/>
      <c r="AQ87" s="8"/>
      <c r="AR87" s="8"/>
      <c r="AS87" s="8"/>
      <c r="AT87" s="8"/>
      <c r="AU87" s="8"/>
      <c r="AV87" s="8"/>
      <c r="AW87" s="8"/>
      <c r="AX87" s="8"/>
      <c r="AY87" s="8"/>
      <c r="AZ87" s="8"/>
      <c r="BA87" s="8"/>
      <c r="BB87" s="8"/>
      <c r="BC87" s="8"/>
      <c r="BD87" s="8"/>
      <c r="BE87" s="8"/>
      <c r="BF87" s="8"/>
      <c r="BG87" s="8"/>
      <c r="BH87" s="8"/>
      <c r="BI87" s="8"/>
      <c r="BJ87" s="8"/>
      <c r="BK87" s="8"/>
    </row>
    <row r="88" spans="1:63" x14ac:dyDescent="0.3">
      <c r="A88" s="8"/>
      <c r="B88" s="8"/>
      <c r="C88" s="8"/>
      <c r="D88" s="8"/>
      <c r="E88" s="8"/>
      <c r="F88" s="8"/>
      <c r="G88" s="8"/>
      <c r="H88" s="8"/>
      <c r="I88" s="8"/>
      <c r="J88" s="8"/>
      <c r="K88" s="8"/>
      <c r="L88" s="8"/>
      <c r="M88" s="8"/>
      <c r="N88" s="8"/>
      <c r="O88" s="8"/>
      <c r="P88" s="8"/>
      <c r="Q88" s="8"/>
      <c r="R88" s="8"/>
      <c r="S88" s="8"/>
      <c r="T88" s="8"/>
      <c r="U88" s="8"/>
      <c r="V88" s="8"/>
      <c r="W88" s="8"/>
      <c r="X88" s="8"/>
      <c r="Y88" s="8"/>
      <c r="Z88" s="8"/>
      <c r="AA88" s="8"/>
      <c r="AB88" s="8"/>
      <c r="AC88" s="8"/>
      <c r="AD88" s="8"/>
      <c r="AE88" s="8"/>
      <c r="AF88" s="8"/>
      <c r="AG88" s="8"/>
      <c r="AH88" s="8"/>
      <c r="AI88" s="8"/>
      <c r="AJ88" s="8"/>
      <c r="AK88" s="8"/>
      <c r="AL88" s="8"/>
      <c r="AM88" s="8"/>
      <c r="AN88" s="8"/>
      <c r="AO88" s="8"/>
      <c r="AP88" s="8"/>
      <c r="AQ88" s="8"/>
      <c r="AR88" s="8"/>
      <c r="AS88" s="8"/>
      <c r="AT88" s="8"/>
      <c r="AU88" s="8"/>
      <c r="AV88" s="8"/>
      <c r="AW88" s="8"/>
      <c r="AX88" s="8"/>
      <c r="AY88" s="8"/>
      <c r="AZ88" s="8"/>
      <c r="BA88" s="8"/>
      <c r="BB88" s="8"/>
      <c r="BC88" s="8"/>
      <c r="BD88" s="8"/>
      <c r="BE88" s="8"/>
      <c r="BF88" s="8"/>
      <c r="BG88" s="8"/>
      <c r="BH88" s="8"/>
      <c r="BI88" s="8"/>
      <c r="BJ88" s="8"/>
      <c r="BK88" s="8"/>
    </row>
    <row r="89" spans="1:63" x14ac:dyDescent="0.3">
      <c r="A89" s="8"/>
      <c r="B89" s="8"/>
      <c r="C89" s="8"/>
      <c r="D89" s="8"/>
      <c r="E89" s="8"/>
      <c r="F89" s="8"/>
      <c r="G89" s="8"/>
      <c r="H89" s="8"/>
      <c r="I89" s="8"/>
      <c r="J89" s="8"/>
      <c r="K89" s="8"/>
      <c r="L89" s="8"/>
      <c r="M89" s="8"/>
      <c r="N89" s="8"/>
      <c r="O89" s="8"/>
      <c r="P89" s="8"/>
      <c r="Q89" s="8"/>
      <c r="R89" s="8"/>
      <c r="S89" s="8"/>
      <c r="T89" s="8"/>
      <c r="U89" s="8"/>
      <c r="V89" s="8"/>
      <c r="W89" s="8"/>
      <c r="X89" s="8"/>
      <c r="Y89" s="8"/>
      <c r="Z89" s="8"/>
      <c r="AA89" s="8"/>
      <c r="AB89" s="8"/>
      <c r="AC89" s="8"/>
      <c r="AD89" s="8"/>
      <c r="AE89" s="8"/>
      <c r="AF89" s="8"/>
      <c r="AG89" s="8"/>
      <c r="AH89" s="8"/>
      <c r="AI89" s="8"/>
      <c r="AJ89" s="8"/>
      <c r="AK89" s="8"/>
      <c r="AL89" s="8"/>
      <c r="AM89" s="8"/>
      <c r="AN89" s="8"/>
      <c r="AO89" s="8"/>
      <c r="AP89" s="8"/>
      <c r="AQ89" s="8"/>
      <c r="AR89" s="8"/>
      <c r="AS89" s="8"/>
      <c r="AT89" s="8"/>
      <c r="AU89" s="8"/>
      <c r="AV89" s="8"/>
      <c r="AW89" s="8"/>
      <c r="AX89" s="8"/>
      <c r="AY89" s="8"/>
      <c r="AZ89" s="8"/>
      <c r="BA89" s="8"/>
      <c r="BB89" s="8"/>
      <c r="BC89" s="8"/>
      <c r="BD89" s="8"/>
      <c r="BE89" s="8"/>
      <c r="BF89" s="8"/>
      <c r="BG89" s="8"/>
      <c r="BH89" s="8"/>
      <c r="BI89" s="8"/>
      <c r="BJ89" s="8"/>
      <c r="BK89" s="8"/>
    </row>
    <row r="90" spans="1:63" x14ac:dyDescent="0.3">
      <c r="A90" s="8"/>
      <c r="B90" s="8"/>
      <c r="C90" s="8"/>
      <c r="D90" s="8"/>
      <c r="E90" s="8"/>
      <c r="F90" s="8"/>
      <c r="G90" s="8"/>
      <c r="H90" s="8"/>
      <c r="I90" s="8"/>
      <c r="J90" s="8"/>
      <c r="K90" s="8"/>
      <c r="L90" s="8"/>
      <c r="M90" s="8"/>
      <c r="N90" s="8"/>
      <c r="O90" s="8"/>
      <c r="P90" s="8"/>
      <c r="Q90" s="8"/>
      <c r="R90" s="8"/>
      <c r="S90" s="8"/>
      <c r="T90" s="8"/>
      <c r="U90" s="8"/>
      <c r="V90" s="8"/>
      <c r="W90" s="8"/>
      <c r="X90" s="8"/>
      <c r="Y90" s="8"/>
      <c r="Z90" s="8"/>
      <c r="AA90" s="8"/>
      <c r="AB90" s="8"/>
      <c r="AC90" s="8"/>
      <c r="AD90" s="8"/>
      <c r="AE90" s="8"/>
      <c r="AF90" s="8"/>
      <c r="AG90" s="8"/>
      <c r="AH90" s="8"/>
      <c r="AI90" s="8"/>
      <c r="AJ90" s="8"/>
      <c r="AK90" s="8"/>
      <c r="AL90" s="8"/>
      <c r="AM90" s="8"/>
      <c r="AN90" s="8"/>
      <c r="AO90" s="8"/>
      <c r="AP90" s="8"/>
      <c r="AQ90" s="8"/>
      <c r="AR90" s="8"/>
      <c r="AS90" s="8"/>
      <c r="AT90" s="8"/>
      <c r="AU90" s="8"/>
      <c r="AV90" s="8"/>
      <c r="AW90" s="8"/>
      <c r="AX90" s="8"/>
      <c r="AY90" s="8"/>
      <c r="AZ90" s="8"/>
      <c r="BA90" s="8"/>
      <c r="BB90" s="8"/>
      <c r="BC90" s="8"/>
      <c r="BD90" s="8"/>
      <c r="BE90" s="8"/>
      <c r="BF90" s="8"/>
      <c r="BG90" s="8"/>
      <c r="BH90" s="8"/>
      <c r="BI90" s="8"/>
      <c r="BJ90" s="8"/>
      <c r="BK90" s="8"/>
    </row>
    <row r="91" spans="1:63" x14ac:dyDescent="0.3">
      <c r="A91" s="8"/>
      <c r="B91" s="8"/>
      <c r="C91" s="8"/>
      <c r="D91" s="8"/>
      <c r="E91" s="8"/>
      <c r="F91" s="8"/>
      <c r="G91" s="8"/>
      <c r="H91" s="8"/>
      <c r="I91" s="8"/>
      <c r="J91" s="8"/>
      <c r="K91" s="8"/>
      <c r="L91" s="8"/>
      <c r="M91" s="8"/>
      <c r="N91" s="8"/>
      <c r="O91" s="8"/>
      <c r="P91" s="8"/>
      <c r="Q91" s="8"/>
      <c r="R91" s="8"/>
      <c r="S91" s="8"/>
      <c r="T91" s="8"/>
      <c r="U91" s="8"/>
      <c r="V91" s="8"/>
      <c r="W91" s="8"/>
      <c r="X91" s="8"/>
      <c r="Y91" s="8"/>
      <c r="Z91" s="8"/>
      <c r="AA91" s="8"/>
      <c r="AB91" s="8"/>
      <c r="AC91" s="8"/>
      <c r="AD91" s="8"/>
      <c r="AE91" s="8"/>
      <c r="AF91" s="8"/>
      <c r="AG91" s="8"/>
      <c r="AH91" s="8"/>
      <c r="AI91" s="8"/>
      <c r="AJ91" s="8"/>
      <c r="AK91" s="8"/>
      <c r="AL91" s="8"/>
      <c r="AM91" s="8"/>
      <c r="AN91" s="8"/>
      <c r="AO91" s="8"/>
      <c r="AP91" s="8"/>
      <c r="AQ91" s="8"/>
      <c r="AR91" s="8"/>
      <c r="AS91" s="8"/>
      <c r="AT91" s="8"/>
      <c r="AU91" s="8"/>
      <c r="AV91" s="8"/>
      <c r="AW91" s="8"/>
      <c r="AX91" s="8"/>
      <c r="AY91" s="8"/>
      <c r="AZ91" s="8"/>
      <c r="BA91" s="8"/>
      <c r="BB91" s="8"/>
      <c r="BC91" s="8"/>
      <c r="BD91" s="8"/>
      <c r="BE91" s="8"/>
      <c r="BF91" s="8"/>
      <c r="BG91" s="8"/>
      <c r="BH91" s="8"/>
      <c r="BI91" s="8"/>
      <c r="BJ91" s="8"/>
      <c r="BK91" s="8"/>
    </row>
    <row r="92" spans="1:63" x14ac:dyDescent="0.3">
      <c r="A92" s="8"/>
      <c r="B92" s="8"/>
      <c r="C92" s="8"/>
      <c r="D92" s="8"/>
      <c r="E92" s="8"/>
      <c r="F92" s="8"/>
      <c r="G92" s="8"/>
      <c r="H92" s="8"/>
      <c r="I92" s="8"/>
      <c r="J92" s="8"/>
      <c r="K92" s="8"/>
      <c r="L92" s="8"/>
      <c r="M92" s="8"/>
      <c r="N92" s="8"/>
      <c r="O92" s="8"/>
      <c r="P92" s="8"/>
      <c r="Q92" s="8"/>
      <c r="R92" s="8"/>
      <c r="S92" s="8"/>
      <c r="T92" s="8"/>
      <c r="U92" s="8"/>
      <c r="V92" s="8"/>
      <c r="W92" s="8"/>
      <c r="X92" s="8"/>
      <c r="Y92" s="8"/>
      <c r="Z92" s="8"/>
      <c r="AA92" s="8"/>
      <c r="AB92" s="8"/>
      <c r="AC92" s="8"/>
      <c r="AD92" s="8"/>
      <c r="AE92" s="8"/>
      <c r="AF92" s="8"/>
      <c r="AG92" s="8"/>
      <c r="AH92" s="8"/>
      <c r="AI92" s="8"/>
      <c r="AJ92" s="8"/>
      <c r="AK92" s="8"/>
      <c r="AL92" s="8"/>
      <c r="AM92" s="8"/>
      <c r="AN92" s="8"/>
      <c r="AO92" s="8"/>
      <c r="AP92" s="8"/>
      <c r="AQ92" s="8"/>
      <c r="AR92" s="8"/>
      <c r="AS92" s="8"/>
      <c r="AT92" s="8"/>
      <c r="AU92" s="8"/>
      <c r="AV92" s="8"/>
      <c r="AW92" s="8"/>
      <c r="AX92" s="8"/>
      <c r="AY92" s="8"/>
      <c r="AZ92" s="8"/>
      <c r="BA92" s="8"/>
      <c r="BB92" s="8"/>
      <c r="BC92" s="8"/>
      <c r="BD92" s="8"/>
      <c r="BE92" s="8"/>
      <c r="BF92" s="8"/>
      <c r="BG92" s="8"/>
      <c r="BH92" s="8"/>
      <c r="BI92" s="8"/>
      <c r="BJ92" s="8"/>
      <c r="BK92" s="8"/>
    </row>
    <row r="93" spans="1:63" x14ac:dyDescent="0.3">
      <c r="A93" s="8"/>
      <c r="B93" s="8"/>
      <c r="C93" s="8"/>
      <c r="D93" s="8"/>
      <c r="E93" s="8"/>
      <c r="F93" s="8"/>
      <c r="G93" s="8"/>
      <c r="H93" s="8"/>
      <c r="I93" s="8"/>
      <c r="J93" s="8"/>
      <c r="K93" s="8"/>
      <c r="L93" s="8"/>
      <c r="M93" s="8"/>
      <c r="N93" s="8"/>
      <c r="O93" s="8"/>
      <c r="P93" s="8"/>
      <c r="Q93" s="8"/>
      <c r="R93" s="8"/>
      <c r="S93" s="8"/>
      <c r="T93" s="8"/>
      <c r="U93" s="8"/>
      <c r="V93" s="8"/>
      <c r="W93" s="8"/>
      <c r="X93" s="8"/>
      <c r="Y93" s="8"/>
      <c r="Z93" s="8"/>
      <c r="AA93" s="8"/>
      <c r="AB93" s="8"/>
      <c r="AC93" s="8"/>
      <c r="AD93" s="8"/>
      <c r="AE93" s="8"/>
      <c r="AF93" s="8"/>
      <c r="AG93" s="8"/>
      <c r="AH93" s="8"/>
      <c r="AI93" s="8"/>
      <c r="AJ93" s="8"/>
      <c r="AK93" s="8"/>
      <c r="AL93" s="8"/>
      <c r="AM93" s="8"/>
      <c r="AN93" s="8"/>
      <c r="AO93" s="8"/>
      <c r="AP93" s="8"/>
      <c r="AQ93" s="8"/>
      <c r="AR93" s="8"/>
      <c r="AS93" s="8"/>
      <c r="AT93" s="8"/>
      <c r="AU93" s="8"/>
      <c r="AV93" s="8"/>
      <c r="AW93" s="8"/>
      <c r="AX93" s="8"/>
      <c r="AY93" s="8"/>
      <c r="AZ93" s="8"/>
      <c r="BA93" s="8"/>
      <c r="BB93" s="8"/>
      <c r="BC93" s="8"/>
      <c r="BD93" s="8"/>
      <c r="BE93" s="8"/>
      <c r="BF93" s="8"/>
      <c r="BG93" s="8"/>
      <c r="BH93" s="8"/>
      <c r="BI93" s="8"/>
      <c r="BJ93" s="8"/>
      <c r="BK93" s="8"/>
    </row>
    <row r="94" spans="1:63" x14ac:dyDescent="0.3">
      <c r="A94" s="8"/>
      <c r="B94" s="8"/>
      <c r="C94" s="8"/>
      <c r="D94" s="8"/>
      <c r="E94" s="8"/>
      <c r="F94" s="8"/>
      <c r="G94" s="8"/>
      <c r="H94" s="8"/>
      <c r="I94" s="8"/>
      <c r="J94" s="8"/>
      <c r="K94" s="8"/>
      <c r="L94" s="8"/>
      <c r="M94" s="8"/>
      <c r="N94" s="8"/>
      <c r="O94" s="8"/>
      <c r="P94" s="8"/>
      <c r="Q94" s="8"/>
      <c r="R94" s="8"/>
      <c r="S94" s="8"/>
      <c r="T94" s="8"/>
      <c r="U94" s="8"/>
      <c r="V94" s="8"/>
      <c r="W94" s="8"/>
      <c r="X94" s="8"/>
      <c r="Y94" s="8"/>
      <c r="Z94" s="8"/>
      <c r="AA94" s="8"/>
      <c r="AB94" s="8"/>
      <c r="AC94" s="8"/>
      <c r="AD94" s="8"/>
      <c r="AE94" s="8"/>
      <c r="AF94" s="8"/>
      <c r="AG94" s="8"/>
      <c r="AH94" s="8"/>
      <c r="AI94" s="8"/>
      <c r="AJ94" s="8"/>
      <c r="AK94" s="8"/>
      <c r="AL94" s="8"/>
      <c r="AM94" s="8"/>
      <c r="AN94" s="8"/>
      <c r="AO94" s="8"/>
      <c r="AP94" s="8"/>
      <c r="AQ94" s="8"/>
      <c r="AR94" s="8"/>
      <c r="AS94" s="8"/>
      <c r="AT94" s="8"/>
      <c r="AU94" s="8"/>
      <c r="AV94" s="8"/>
      <c r="AW94" s="8"/>
      <c r="AX94" s="8"/>
      <c r="AY94" s="8"/>
      <c r="AZ94" s="8"/>
      <c r="BA94" s="8"/>
      <c r="BB94" s="8"/>
      <c r="BC94" s="8"/>
      <c r="BD94" s="8"/>
      <c r="BE94" s="8"/>
      <c r="BF94" s="8"/>
      <c r="BG94" s="8"/>
      <c r="BH94" s="8"/>
      <c r="BI94" s="8"/>
      <c r="BJ94" s="8"/>
      <c r="BK94" s="8"/>
    </row>
    <row r="95" spans="1:63" x14ac:dyDescent="0.3">
      <c r="A95" s="8"/>
      <c r="B95" s="8"/>
      <c r="C95" s="8"/>
      <c r="D95" s="8"/>
      <c r="E95" s="8"/>
      <c r="F95" s="8"/>
      <c r="G95" s="8"/>
      <c r="H95" s="8"/>
      <c r="I95" s="8"/>
      <c r="J95" s="8"/>
      <c r="K95" s="8"/>
      <c r="L95" s="8"/>
      <c r="M95" s="8"/>
      <c r="N95" s="8"/>
      <c r="O95" s="8"/>
      <c r="P95" s="8"/>
      <c r="Q95" s="8"/>
      <c r="R95" s="8"/>
      <c r="S95" s="8"/>
      <c r="T95" s="8"/>
      <c r="U95" s="8"/>
      <c r="V95" s="8"/>
      <c r="W95" s="8"/>
      <c r="X95" s="8"/>
      <c r="Y95" s="8"/>
      <c r="Z95" s="8"/>
      <c r="AA95" s="8"/>
      <c r="AB95" s="8"/>
      <c r="AC95" s="8"/>
      <c r="AD95" s="8"/>
      <c r="AE95" s="8"/>
      <c r="AF95" s="8"/>
      <c r="AG95" s="8"/>
      <c r="AH95" s="8"/>
      <c r="AI95" s="8"/>
      <c r="AJ95" s="8"/>
      <c r="AK95" s="8"/>
      <c r="AL95" s="8"/>
      <c r="AM95" s="8"/>
      <c r="AN95" s="8"/>
      <c r="AO95" s="8"/>
      <c r="AP95" s="8"/>
      <c r="AQ95" s="8"/>
      <c r="AR95" s="8"/>
      <c r="AS95" s="8"/>
      <c r="AT95" s="8"/>
      <c r="AU95" s="8"/>
      <c r="AV95" s="8"/>
      <c r="AW95" s="8"/>
      <c r="AX95" s="8"/>
      <c r="AY95" s="8"/>
      <c r="AZ95" s="8"/>
      <c r="BA95" s="8"/>
      <c r="BB95" s="8"/>
      <c r="BC95" s="8"/>
      <c r="BD95" s="8"/>
      <c r="BE95" s="8"/>
      <c r="BF95" s="8"/>
      <c r="BG95" s="8"/>
      <c r="BH95" s="8"/>
      <c r="BI95" s="8"/>
      <c r="BJ95" s="8"/>
      <c r="BK95" s="8"/>
    </row>
    <row r="96" spans="1:63" x14ac:dyDescent="0.3">
      <c r="A96" s="8"/>
      <c r="B96" s="8"/>
      <c r="C96" s="8"/>
      <c r="D96" s="8"/>
      <c r="E96" s="8"/>
      <c r="F96" s="8"/>
      <c r="G96" s="8"/>
      <c r="H96" s="8"/>
      <c r="I96" s="8"/>
      <c r="J96" s="8"/>
      <c r="K96" s="8"/>
      <c r="L96" s="8"/>
      <c r="M96" s="8"/>
      <c r="N96" s="8"/>
      <c r="O96" s="8"/>
      <c r="P96" s="8"/>
      <c r="Q96" s="8"/>
      <c r="R96" s="8"/>
      <c r="S96" s="8"/>
      <c r="T96" s="8"/>
      <c r="U96" s="8"/>
      <c r="V96" s="8"/>
      <c r="W96" s="8"/>
      <c r="X96" s="8"/>
      <c r="Y96" s="8"/>
      <c r="Z96" s="8"/>
      <c r="AA96" s="8"/>
      <c r="AB96" s="8"/>
      <c r="AC96" s="8"/>
      <c r="AD96" s="8"/>
      <c r="AE96" s="8"/>
      <c r="AF96" s="8"/>
      <c r="AG96" s="8"/>
      <c r="AH96" s="8"/>
      <c r="AI96" s="8"/>
      <c r="AJ96" s="8"/>
      <c r="AK96" s="8"/>
      <c r="AL96" s="8"/>
      <c r="AM96" s="8"/>
      <c r="AN96" s="8"/>
      <c r="AO96" s="8"/>
      <c r="AP96" s="8"/>
      <c r="AQ96" s="8"/>
      <c r="AR96" s="8"/>
      <c r="AS96" s="8"/>
      <c r="AT96" s="8"/>
      <c r="AU96" s="8"/>
      <c r="AV96" s="8"/>
      <c r="AW96" s="8"/>
      <c r="AX96" s="8"/>
      <c r="AY96" s="8"/>
      <c r="AZ96" s="8"/>
      <c r="BA96" s="8"/>
      <c r="BB96" s="8"/>
      <c r="BC96" s="8"/>
      <c r="BD96" s="8"/>
      <c r="BE96" s="8"/>
      <c r="BF96" s="8"/>
      <c r="BG96" s="8"/>
      <c r="BH96" s="8"/>
      <c r="BI96" s="8"/>
      <c r="BJ96" s="8"/>
      <c r="BK96" s="8"/>
    </row>
    <row r="97" spans="1:63" x14ac:dyDescent="0.3">
      <c r="A97" s="8"/>
      <c r="B97" s="8"/>
      <c r="C97" s="8"/>
      <c r="D97" s="8"/>
      <c r="E97" s="8"/>
      <c r="F97" s="8"/>
      <c r="G97" s="8"/>
      <c r="H97" s="8"/>
      <c r="I97" s="8"/>
      <c r="J97" s="8"/>
      <c r="K97" s="8"/>
      <c r="L97" s="8"/>
      <c r="M97" s="8"/>
      <c r="N97" s="8"/>
      <c r="O97" s="8"/>
      <c r="P97" s="8"/>
      <c r="Q97" s="8"/>
      <c r="R97" s="8"/>
      <c r="S97" s="8"/>
      <c r="T97" s="8"/>
      <c r="U97" s="8"/>
      <c r="V97" s="8"/>
      <c r="W97" s="8"/>
      <c r="X97" s="8"/>
      <c r="Y97" s="8"/>
      <c r="Z97" s="8"/>
      <c r="AA97" s="8"/>
      <c r="AB97" s="8"/>
      <c r="AC97" s="8"/>
      <c r="AD97" s="8"/>
      <c r="AE97" s="8"/>
      <c r="AF97" s="8"/>
      <c r="AG97" s="8"/>
      <c r="AH97" s="8"/>
      <c r="AI97" s="8"/>
      <c r="AJ97" s="8"/>
      <c r="AK97" s="8"/>
      <c r="AL97" s="8"/>
      <c r="AM97" s="8"/>
      <c r="AN97" s="8"/>
      <c r="AO97" s="8"/>
      <c r="AP97" s="8"/>
      <c r="AQ97" s="8"/>
      <c r="AR97" s="8"/>
      <c r="AS97" s="8"/>
      <c r="AT97" s="8"/>
      <c r="AU97" s="8"/>
      <c r="AV97" s="8"/>
      <c r="AW97" s="8"/>
      <c r="AX97" s="8"/>
      <c r="AY97" s="8"/>
      <c r="AZ97" s="8"/>
      <c r="BA97" s="8"/>
      <c r="BB97" s="8"/>
      <c r="BC97" s="8"/>
      <c r="BD97" s="8"/>
      <c r="BE97" s="8"/>
      <c r="BF97" s="8"/>
      <c r="BG97" s="8"/>
      <c r="BH97" s="8"/>
      <c r="BI97" s="8"/>
      <c r="BJ97" s="8"/>
      <c r="BK97" s="8"/>
    </row>
    <row r="98" spans="1:63" x14ac:dyDescent="0.3">
      <c r="A98" s="8"/>
      <c r="B98" s="8"/>
      <c r="C98" s="8"/>
      <c r="D98" s="8"/>
      <c r="E98" s="8"/>
      <c r="F98" s="8"/>
      <c r="G98" s="8"/>
      <c r="H98" s="8"/>
      <c r="I98" s="8"/>
      <c r="J98" s="8"/>
      <c r="K98" s="8"/>
      <c r="L98" s="8"/>
      <c r="M98" s="8"/>
      <c r="N98" s="8"/>
      <c r="O98" s="8"/>
      <c r="P98" s="8"/>
      <c r="Q98" s="8"/>
      <c r="R98" s="8"/>
      <c r="S98" s="8"/>
      <c r="T98" s="8"/>
      <c r="U98" s="8"/>
      <c r="V98" s="8"/>
      <c r="W98" s="8"/>
      <c r="X98" s="8"/>
      <c r="Y98" s="8"/>
      <c r="Z98" s="8"/>
      <c r="AA98" s="8"/>
      <c r="AB98" s="8"/>
      <c r="AC98" s="8"/>
      <c r="AD98" s="8"/>
      <c r="AE98" s="8"/>
      <c r="AF98" s="8"/>
      <c r="AG98" s="8"/>
      <c r="AH98" s="8"/>
      <c r="AI98" s="8"/>
      <c r="AJ98" s="8"/>
      <c r="AK98" s="8"/>
      <c r="AL98" s="8"/>
      <c r="AM98" s="8"/>
      <c r="AN98" s="8"/>
      <c r="AO98" s="8"/>
      <c r="AP98" s="8"/>
      <c r="AQ98" s="8"/>
      <c r="AR98" s="8"/>
      <c r="AS98" s="8"/>
      <c r="AT98" s="8"/>
      <c r="AU98" s="8"/>
      <c r="AV98" s="8"/>
      <c r="AW98" s="8"/>
      <c r="AX98" s="8"/>
      <c r="AY98" s="8"/>
      <c r="AZ98" s="8"/>
      <c r="BA98" s="8"/>
      <c r="BB98" s="8"/>
      <c r="BC98" s="8"/>
      <c r="BD98" s="8"/>
      <c r="BE98" s="8"/>
      <c r="BF98" s="8"/>
      <c r="BG98" s="8"/>
      <c r="BH98" s="8"/>
      <c r="BI98" s="8"/>
      <c r="BJ98" s="8"/>
      <c r="BK98" s="8"/>
    </row>
    <row r="99" spans="1:63" x14ac:dyDescent="0.3">
      <c r="A99" s="8"/>
      <c r="B99" s="8"/>
      <c r="C99" s="8"/>
      <c r="D99" s="8"/>
      <c r="E99" s="8"/>
      <c r="F99" s="8"/>
      <c r="G99" s="8"/>
      <c r="H99" s="8"/>
      <c r="I99" s="8"/>
      <c r="J99" s="8"/>
      <c r="K99" s="8"/>
      <c r="L99" s="8"/>
      <c r="M99" s="8"/>
      <c r="N99" s="8"/>
      <c r="O99" s="8"/>
      <c r="P99" s="8"/>
      <c r="Q99" s="8"/>
      <c r="R99" s="8"/>
      <c r="S99" s="8"/>
      <c r="T99" s="8"/>
      <c r="U99" s="8"/>
      <c r="V99" s="8"/>
      <c r="W99" s="8"/>
      <c r="X99" s="8"/>
      <c r="Y99" s="8"/>
      <c r="Z99" s="8"/>
      <c r="AA99" s="8"/>
      <c r="AB99" s="8"/>
      <c r="AC99" s="8"/>
      <c r="AD99" s="8"/>
      <c r="AE99" s="8"/>
      <c r="AF99" s="8"/>
      <c r="AG99" s="8"/>
      <c r="AH99" s="8"/>
      <c r="AI99" s="8"/>
      <c r="AJ99" s="8"/>
      <c r="AK99" s="8"/>
      <c r="AL99" s="8"/>
      <c r="AM99" s="8"/>
      <c r="AN99" s="8"/>
      <c r="AO99" s="8"/>
      <c r="AP99" s="8"/>
      <c r="AQ99" s="8"/>
      <c r="AR99" s="8"/>
      <c r="AS99" s="8"/>
      <c r="AT99" s="8"/>
      <c r="AU99" s="8"/>
      <c r="AV99" s="8"/>
      <c r="AW99" s="8"/>
      <c r="AX99" s="8"/>
      <c r="AY99" s="8"/>
      <c r="AZ99" s="8"/>
      <c r="BA99" s="8"/>
      <c r="BB99" s="8"/>
      <c r="BC99" s="8"/>
      <c r="BD99" s="8"/>
      <c r="BE99" s="8"/>
      <c r="BF99" s="8"/>
      <c r="BG99" s="8"/>
      <c r="BH99" s="8"/>
      <c r="BI99" s="8"/>
      <c r="BJ99" s="8"/>
      <c r="BK99" s="8"/>
    </row>
    <row r="100" spans="1:63" x14ac:dyDescent="0.3">
      <c r="A100" s="8"/>
      <c r="B100" s="8"/>
      <c r="C100" s="8"/>
      <c r="D100" s="8"/>
      <c r="E100" s="8"/>
      <c r="F100" s="8"/>
      <c r="G100" s="8"/>
      <c r="H100" s="8"/>
      <c r="I100" s="8"/>
      <c r="J100" s="8"/>
      <c r="K100" s="8"/>
      <c r="L100" s="8"/>
      <c r="M100" s="8"/>
      <c r="N100" s="8"/>
      <c r="O100" s="8"/>
      <c r="P100" s="8"/>
      <c r="Q100" s="8"/>
      <c r="R100" s="8"/>
      <c r="S100" s="8"/>
      <c r="T100" s="8"/>
      <c r="U100" s="8"/>
      <c r="V100" s="8"/>
      <c r="W100" s="8"/>
      <c r="X100" s="8"/>
      <c r="Y100" s="8"/>
      <c r="Z100" s="8"/>
      <c r="AA100" s="8"/>
      <c r="AB100" s="8"/>
      <c r="AC100" s="8"/>
      <c r="AD100" s="8"/>
      <c r="AE100" s="8"/>
      <c r="AF100" s="8"/>
      <c r="AG100" s="8"/>
      <c r="AH100" s="8"/>
      <c r="AI100" s="8"/>
      <c r="AJ100" s="8"/>
      <c r="AK100" s="8"/>
      <c r="AL100" s="8"/>
      <c r="AM100" s="8"/>
      <c r="AN100" s="8"/>
      <c r="AO100" s="8"/>
      <c r="AP100" s="8"/>
      <c r="AQ100" s="8"/>
      <c r="AR100" s="8"/>
      <c r="AS100" s="8"/>
      <c r="AT100" s="8"/>
      <c r="AU100" s="8"/>
      <c r="AV100" s="8"/>
      <c r="AW100" s="8"/>
      <c r="AX100" s="8"/>
      <c r="AY100" s="8"/>
      <c r="AZ100" s="8"/>
      <c r="BA100" s="8"/>
      <c r="BB100" s="8"/>
      <c r="BC100" s="8"/>
      <c r="BD100" s="8"/>
      <c r="BE100" s="8"/>
      <c r="BF100" s="8"/>
      <c r="BG100" s="8"/>
      <c r="BH100" s="8"/>
      <c r="BI100" s="8"/>
      <c r="BJ100" s="8"/>
      <c r="BK100" s="8"/>
    </row>
    <row r="101" spans="1:63" x14ac:dyDescent="0.3">
      <c r="A101" s="8"/>
      <c r="B101" s="8"/>
      <c r="C101" s="8"/>
      <c r="D101" s="8"/>
      <c r="E101" s="8"/>
      <c r="F101" s="8"/>
      <c r="G101" s="8"/>
      <c r="H101" s="8"/>
      <c r="I101" s="8"/>
      <c r="J101" s="8"/>
      <c r="K101" s="8"/>
      <c r="L101" s="8"/>
      <c r="M101" s="8"/>
      <c r="N101" s="8"/>
      <c r="O101" s="8"/>
      <c r="P101" s="8"/>
      <c r="Q101" s="8"/>
      <c r="R101" s="8"/>
      <c r="S101" s="8"/>
      <c r="T101" s="8"/>
      <c r="U101" s="8"/>
      <c r="V101" s="8"/>
      <c r="W101" s="8"/>
      <c r="X101" s="8"/>
      <c r="Y101" s="8"/>
      <c r="Z101" s="8"/>
      <c r="AA101" s="8"/>
      <c r="AB101" s="8"/>
      <c r="AC101" s="8"/>
      <c r="AD101" s="8"/>
      <c r="AE101" s="8"/>
      <c r="AF101" s="8"/>
      <c r="AG101" s="8"/>
      <c r="AH101" s="8"/>
      <c r="AI101" s="8"/>
      <c r="AJ101" s="8"/>
      <c r="AK101" s="8"/>
      <c r="AL101" s="8"/>
      <c r="AM101" s="8"/>
      <c r="AN101" s="8"/>
      <c r="AO101" s="8"/>
      <c r="AP101" s="8"/>
      <c r="AQ101" s="8"/>
      <c r="AR101" s="8"/>
      <c r="AS101" s="8"/>
      <c r="AT101" s="8"/>
      <c r="AU101" s="8"/>
      <c r="AV101" s="8"/>
      <c r="AW101" s="8"/>
      <c r="AX101" s="8"/>
      <c r="AY101" s="8"/>
      <c r="AZ101" s="8"/>
      <c r="BA101" s="8"/>
      <c r="BB101" s="8"/>
      <c r="BC101" s="8"/>
      <c r="BD101" s="8"/>
      <c r="BE101" s="8"/>
      <c r="BF101" s="8"/>
      <c r="BG101" s="8"/>
      <c r="BH101" s="8"/>
      <c r="BI101" s="8"/>
      <c r="BJ101" s="8"/>
      <c r="BK101" s="8"/>
    </row>
    <row r="102" spans="1:63" x14ac:dyDescent="0.3">
      <c r="A102" s="8"/>
      <c r="B102" s="8"/>
      <c r="C102" s="8"/>
      <c r="D102" s="8"/>
      <c r="E102" s="8"/>
      <c r="F102" s="8"/>
      <c r="G102" s="8"/>
      <c r="H102" s="8"/>
      <c r="I102" s="8"/>
      <c r="J102" s="8"/>
      <c r="K102" s="8"/>
      <c r="L102" s="8"/>
      <c r="M102" s="8"/>
      <c r="N102" s="8"/>
      <c r="O102" s="8"/>
      <c r="P102" s="8"/>
      <c r="Q102" s="8"/>
      <c r="R102" s="8"/>
      <c r="S102" s="8"/>
      <c r="T102" s="8"/>
      <c r="U102" s="8"/>
      <c r="V102" s="8"/>
      <c r="W102" s="8"/>
      <c r="X102" s="8"/>
      <c r="Y102" s="8"/>
      <c r="Z102" s="8"/>
      <c r="AA102" s="8"/>
      <c r="AB102" s="8"/>
      <c r="AC102" s="8"/>
      <c r="AD102" s="8"/>
      <c r="AE102" s="8"/>
      <c r="AF102" s="8"/>
      <c r="AG102" s="8"/>
      <c r="AH102" s="8"/>
      <c r="AI102" s="8"/>
      <c r="AJ102" s="8"/>
      <c r="AK102" s="8"/>
      <c r="AL102" s="8"/>
      <c r="AM102" s="8"/>
      <c r="AN102" s="8"/>
      <c r="AO102" s="8"/>
      <c r="AP102" s="8"/>
      <c r="AQ102" s="8"/>
      <c r="AR102" s="8"/>
      <c r="AS102" s="8"/>
      <c r="AT102" s="8"/>
      <c r="AU102" s="8"/>
      <c r="AV102" s="8"/>
      <c r="AW102" s="8"/>
      <c r="AX102" s="8"/>
      <c r="AY102" s="8"/>
      <c r="AZ102" s="8"/>
      <c r="BA102" s="8"/>
      <c r="BB102" s="8"/>
      <c r="BC102" s="8"/>
      <c r="BD102" s="8"/>
      <c r="BE102" s="8"/>
      <c r="BF102" s="8"/>
      <c r="BG102" s="8"/>
      <c r="BH102" s="8"/>
      <c r="BI102" s="8"/>
      <c r="BJ102" s="8"/>
      <c r="BK102" s="8"/>
    </row>
    <row r="103" spans="1:63" x14ac:dyDescent="0.3">
      <c r="A103" s="8"/>
      <c r="B103" s="8"/>
      <c r="C103" s="8"/>
      <c r="D103" s="8"/>
      <c r="E103" s="8"/>
      <c r="F103" s="8"/>
      <c r="G103" s="8"/>
      <c r="H103" s="8"/>
      <c r="I103" s="8"/>
      <c r="J103" s="8"/>
      <c r="K103" s="8"/>
      <c r="L103" s="8"/>
      <c r="M103" s="8"/>
      <c r="N103" s="8"/>
      <c r="O103" s="8"/>
      <c r="P103" s="8"/>
      <c r="Q103" s="8"/>
      <c r="R103" s="8"/>
      <c r="S103" s="8"/>
      <c r="T103" s="8"/>
      <c r="U103" s="8"/>
      <c r="V103" s="8"/>
      <c r="W103" s="8"/>
      <c r="X103" s="8"/>
      <c r="Y103" s="8"/>
      <c r="Z103" s="8"/>
      <c r="AA103" s="8"/>
      <c r="AB103" s="8"/>
      <c r="AC103" s="8"/>
      <c r="AD103" s="8"/>
      <c r="AE103" s="8"/>
      <c r="AF103" s="8"/>
      <c r="AG103" s="8"/>
      <c r="AH103" s="8"/>
      <c r="AI103" s="8"/>
      <c r="AJ103" s="8"/>
      <c r="AK103" s="8"/>
      <c r="AL103" s="8"/>
      <c r="AM103" s="8"/>
      <c r="AN103" s="8"/>
      <c r="AO103" s="8"/>
      <c r="AP103" s="8"/>
      <c r="AQ103" s="8"/>
      <c r="AR103" s="8"/>
      <c r="AS103" s="8"/>
      <c r="AT103" s="8"/>
      <c r="AU103" s="8"/>
      <c r="AV103" s="8"/>
      <c r="AW103" s="8"/>
      <c r="AX103" s="8"/>
      <c r="AY103" s="8"/>
      <c r="AZ103" s="8"/>
      <c r="BA103" s="8"/>
      <c r="BB103" s="8"/>
      <c r="BC103" s="8"/>
      <c r="BD103" s="8"/>
      <c r="BE103" s="8"/>
      <c r="BF103" s="8"/>
      <c r="BG103" s="8"/>
      <c r="BH103" s="8"/>
      <c r="BI103" s="8"/>
      <c r="BJ103" s="8"/>
      <c r="BK103" s="8"/>
    </row>
    <row r="104" spans="1:63" x14ac:dyDescent="0.3">
      <c r="A104" s="8"/>
      <c r="B104" s="8"/>
      <c r="C104" s="8"/>
      <c r="D104" s="8"/>
      <c r="E104" s="8"/>
      <c r="F104" s="8"/>
      <c r="G104" s="8"/>
      <c r="H104" s="8"/>
      <c r="I104" s="8"/>
      <c r="J104" s="8"/>
      <c r="K104" s="8"/>
      <c r="L104" s="8"/>
      <c r="M104" s="8"/>
      <c r="N104" s="8"/>
      <c r="O104" s="8"/>
      <c r="P104" s="8"/>
      <c r="Q104" s="8"/>
      <c r="R104" s="8"/>
      <c r="S104" s="8"/>
      <c r="T104" s="8"/>
      <c r="U104" s="8"/>
      <c r="V104" s="8"/>
      <c r="W104" s="8"/>
      <c r="X104" s="8"/>
      <c r="Y104" s="8"/>
      <c r="Z104" s="8"/>
      <c r="AA104" s="8"/>
      <c r="AB104" s="8"/>
      <c r="AC104" s="8"/>
      <c r="AD104" s="8"/>
      <c r="AE104" s="8"/>
      <c r="AF104" s="8"/>
      <c r="AG104" s="8"/>
      <c r="AH104" s="8"/>
      <c r="AI104" s="8"/>
      <c r="AJ104" s="8"/>
      <c r="AK104" s="8"/>
      <c r="AL104" s="8"/>
      <c r="AM104" s="8"/>
      <c r="AN104" s="8"/>
      <c r="AO104" s="8"/>
      <c r="AP104" s="8"/>
      <c r="AQ104" s="8"/>
      <c r="AR104" s="8"/>
      <c r="AS104" s="8"/>
      <c r="AT104" s="8"/>
      <c r="AU104" s="8"/>
      <c r="AV104" s="8"/>
      <c r="AW104" s="8"/>
      <c r="AX104" s="8"/>
      <c r="AY104" s="8"/>
      <c r="AZ104" s="8"/>
      <c r="BA104" s="8"/>
      <c r="BB104" s="8"/>
      <c r="BC104" s="8"/>
      <c r="BD104" s="8"/>
      <c r="BE104" s="8"/>
      <c r="BF104" s="8"/>
      <c r="BG104" s="8"/>
      <c r="BH104" s="8"/>
      <c r="BI104" s="8"/>
      <c r="BJ104" s="8"/>
      <c r="BK104" s="8"/>
    </row>
    <row r="105" spans="1:63" x14ac:dyDescent="0.3">
      <c r="A105" s="8"/>
      <c r="B105" s="8"/>
      <c r="C105" s="8"/>
      <c r="D105" s="8"/>
      <c r="E105" s="8"/>
      <c r="F105" s="8"/>
      <c r="G105" s="8"/>
      <c r="H105" s="8"/>
      <c r="I105" s="8"/>
      <c r="J105" s="8"/>
      <c r="K105" s="8"/>
      <c r="L105" s="8"/>
      <c r="M105" s="8"/>
      <c r="N105" s="8"/>
      <c r="O105" s="8"/>
      <c r="P105" s="8"/>
      <c r="Q105" s="8"/>
      <c r="R105" s="8"/>
      <c r="S105" s="8"/>
      <c r="T105" s="8"/>
      <c r="U105" s="8"/>
      <c r="V105" s="8"/>
      <c r="W105" s="8"/>
      <c r="X105" s="8"/>
      <c r="Y105" s="8"/>
      <c r="Z105" s="8"/>
      <c r="AA105" s="8"/>
      <c r="AB105" s="8"/>
      <c r="AC105" s="8"/>
      <c r="AD105" s="8"/>
      <c r="AE105" s="8"/>
      <c r="AF105" s="8"/>
      <c r="AG105" s="8"/>
      <c r="AH105" s="8"/>
      <c r="AI105" s="8"/>
      <c r="AJ105" s="8"/>
      <c r="AK105" s="8"/>
      <c r="AL105" s="8"/>
      <c r="AM105" s="8"/>
      <c r="AN105" s="8"/>
      <c r="AO105" s="8"/>
      <c r="AP105" s="8"/>
      <c r="AQ105" s="8"/>
      <c r="AR105" s="8"/>
      <c r="AS105" s="8"/>
      <c r="AT105" s="8"/>
      <c r="AU105" s="8"/>
      <c r="AV105" s="8"/>
      <c r="AW105" s="8"/>
      <c r="AX105" s="8"/>
      <c r="AY105" s="8"/>
      <c r="AZ105" s="8"/>
      <c r="BA105" s="8"/>
      <c r="BB105" s="8"/>
      <c r="BC105" s="8"/>
      <c r="BD105" s="8"/>
      <c r="BE105" s="8"/>
      <c r="BF105" s="8"/>
      <c r="BG105" s="8"/>
      <c r="BH105" s="8"/>
      <c r="BI105" s="8"/>
      <c r="BJ105" s="8"/>
      <c r="BK105" s="8"/>
    </row>
    <row r="106" spans="1:63" x14ac:dyDescent="0.3">
      <c r="A106" s="8"/>
      <c r="B106" s="8"/>
      <c r="C106" s="8"/>
      <c r="D106" s="8"/>
      <c r="E106" s="8"/>
      <c r="F106" s="8"/>
      <c r="G106" s="8"/>
      <c r="H106" s="8"/>
      <c r="I106" s="8"/>
      <c r="J106" s="8"/>
      <c r="K106" s="8"/>
      <c r="L106" s="8"/>
      <c r="M106" s="8"/>
      <c r="N106" s="8"/>
      <c r="O106" s="8"/>
      <c r="P106" s="8"/>
      <c r="Q106" s="8"/>
      <c r="R106" s="8"/>
      <c r="S106" s="8"/>
      <c r="T106" s="8"/>
      <c r="U106" s="8"/>
      <c r="V106" s="8"/>
      <c r="W106" s="8"/>
      <c r="X106" s="8"/>
      <c r="Y106" s="8"/>
      <c r="Z106" s="8"/>
      <c r="AA106" s="8"/>
      <c r="AB106" s="8"/>
      <c r="AC106" s="8"/>
      <c r="AD106" s="8"/>
      <c r="AE106" s="8"/>
      <c r="AF106" s="8"/>
      <c r="AG106" s="8"/>
      <c r="AH106" s="8"/>
      <c r="AI106" s="8"/>
      <c r="AJ106" s="8"/>
      <c r="AK106" s="8"/>
      <c r="AL106" s="8"/>
      <c r="AM106" s="8"/>
      <c r="AN106" s="8"/>
      <c r="AO106" s="8"/>
      <c r="AP106" s="8"/>
      <c r="AQ106" s="8"/>
      <c r="AR106" s="8"/>
      <c r="AS106" s="8"/>
      <c r="AT106" s="8"/>
      <c r="AU106" s="8"/>
      <c r="AV106" s="8"/>
      <c r="AW106" s="8"/>
      <c r="AX106" s="8"/>
      <c r="AY106" s="8"/>
      <c r="AZ106" s="8"/>
      <c r="BA106" s="8"/>
      <c r="BB106" s="8"/>
      <c r="BC106" s="8"/>
      <c r="BD106" s="8"/>
      <c r="BE106" s="8"/>
      <c r="BF106" s="8"/>
      <c r="BG106" s="8"/>
      <c r="BH106" s="8"/>
      <c r="BI106" s="8"/>
      <c r="BJ106" s="8"/>
      <c r="BK106" s="8"/>
    </row>
    <row r="107" spans="1:63" x14ac:dyDescent="0.3">
      <c r="A107" s="8"/>
      <c r="B107" s="8"/>
      <c r="C107" s="8"/>
      <c r="D107" s="8"/>
      <c r="E107" s="8"/>
      <c r="F107" s="8"/>
      <c r="G107" s="8"/>
      <c r="H107" s="8"/>
      <c r="I107" s="8"/>
      <c r="J107" s="8"/>
      <c r="K107" s="8"/>
      <c r="L107" s="8"/>
      <c r="M107" s="8"/>
      <c r="N107" s="8"/>
      <c r="O107" s="8"/>
      <c r="P107" s="8"/>
      <c r="Q107" s="8"/>
      <c r="R107" s="8"/>
      <c r="S107" s="8"/>
      <c r="T107" s="8"/>
      <c r="U107" s="8"/>
      <c r="V107" s="8"/>
      <c r="W107" s="8"/>
      <c r="X107" s="8"/>
      <c r="Y107" s="8"/>
      <c r="Z107" s="8"/>
      <c r="AA107" s="8"/>
      <c r="AB107" s="8"/>
      <c r="AC107" s="8"/>
      <c r="AD107" s="8"/>
      <c r="AE107" s="8"/>
      <c r="AF107" s="8"/>
      <c r="AG107" s="8"/>
      <c r="AH107" s="8"/>
      <c r="AI107" s="8"/>
      <c r="AJ107" s="8"/>
      <c r="AK107" s="8"/>
      <c r="AL107" s="8"/>
      <c r="AM107" s="8"/>
      <c r="AN107" s="8"/>
      <c r="AO107" s="8"/>
      <c r="AP107" s="8"/>
      <c r="AQ107" s="8"/>
      <c r="AR107" s="8"/>
      <c r="AS107" s="8"/>
      <c r="AT107" s="8"/>
      <c r="AU107" s="8"/>
      <c r="AV107" s="8"/>
      <c r="AW107" s="8"/>
      <c r="AX107" s="8"/>
      <c r="AY107" s="8"/>
      <c r="AZ107" s="8"/>
      <c r="BA107" s="8"/>
      <c r="BB107" s="8"/>
      <c r="BC107" s="8"/>
      <c r="BD107" s="8"/>
      <c r="BE107" s="8"/>
      <c r="BF107" s="8"/>
      <c r="BG107" s="8"/>
      <c r="BH107" s="8"/>
      <c r="BI107" s="8"/>
      <c r="BJ107" s="8"/>
      <c r="BK107" s="8"/>
    </row>
    <row r="108" spans="1:63" x14ac:dyDescent="0.3">
      <c r="A108" s="8"/>
      <c r="B108" s="8"/>
      <c r="C108" s="8"/>
      <c r="D108" s="8"/>
      <c r="E108" s="8"/>
      <c r="F108" s="8"/>
      <c r="G108" s="8"/>
      <c r="H108" s="8"/>
      <c r="I108" s="8"/>
      <c r="J108" s="8"/>
      <c r="K108" s="8"/>
      <c r="L108" s="8"/>
      <c r="M108" s="8"/>
      <c r="N108" s="8"/>
      <c r="O108" s="8"/>
      <c r="P108" s="8"/>
      <c r="Q108" s="8"/>
      <c r="R108" s="8"/>
      <c r="S108" s="8"/>
      <c r="T108" s="8"/>
      <c r="U108" s="8"/>
      <c r="V108" s="8"/>
      <c r="W108" s="8"/>
      <c r="X108" s="8"/>
      <c r="Y108" s="8"/>
      <c r="Z108" s="8"/>
      <c r="AA108" s="8"/>
      <c r="AB108" s="8"/>
      <c r="AC108" s="8"/>
      <c r="AD108" s="8"/>
      <c r="AE108" s="8"/>
      <c r="AF108" s="8"/>
      <c r="AG108" s="8"/>
      <c r="AH108" s="8"/>
      <c r="AI108" s="8"/>
      <c r="AJ108" s="8"/>
      <c r="AK108" s="8"/>
      <c r="AL108" s="8"/>
      <c r="AM108" s="8"/>
      <c r="AN108" s="8"/>
      <c r="AO108" s="8"/>
      <c r="AP108" s="8"/>
      <c r="AQ108" s="8"/>
      <c r="AR108" s="8"/>
      <c r="AS108" s="8"/>
      <c r="AT108" s="8"/>
      <c r="AU108" s="8"/>
      <c r="AV108" s="8"/>
      <c r="AW108" s="8"/>
      <c r="AX108" s="8"/>
      <c r="AY108" s="8"/>
      <c r="AZ108" s="8"/>
      <c r="BA108" s="8"/>
      <c r="BB108" s="8"/>
      <c r="BC108" s="8"/>
      <c r="BD108" s="8"/>
      <c r="BE108" s="8"/>
      <c r="BF108" s="8"/>
      <c r="BG108" s="8"/>
      <c r="BH108" s="8"/>
      <c r="BI108" s="8"/>
      <c r="BJ108" s="8"/>
      <c r="BK108" s="8"/>
    </row>
    <row r="109" spans="1:63" x14ac:dyDescent="0.3">
      <c r="A109" s="8"/>
      <c r="B109" s="8"/>
      <c r="C109" s="8"/>
      <c r="D109" s="8"/>
      <c r="E109" s="8"/>
      <c r="F109" s="8"/>
      <c r="G109" s="8"/>
      <c r="H109" s="8"/>
      <c r="I109" s="8"/>
      <c r="J109" s="8"/>
      <c r="K109" s="8"/>
      <c r="L109" s="8"/>
      <c r="M109" s="8"/>
      <c r="N109" s="8"/>
      <c r="O109" s="8"/>
      <c r="P109" s="8"/>
      <c r="Q109" s="8"/>
      <c r="R109" s="8"/>
      <c r="S109" s="8"/>
      <c r="T109" s="8"/>
      <c r="U109" s="8"/>
      <c r="V109" s="8"/>
      <c r="W109" s="8"/>
      <c r="X109" s="8"/>
      <c r="Y109" s="8"/>
      <c r="Z109" s="8"/>
      <c r="AA109" s="8"/>
      <c r="AB109" s="8"/>
      <c r="AC109" s="8"/>
      <c r="AD109" s="8"/>
      <c r="AE109" s="8"/>
      <c r="AF109" s="8"/>
      <c r="AG109" s="8"/>
      <c r="AH109" s="8"/>
      <c r="AI109" s="8"/>
      <c r="AJ109" s="8"/>
      <c r="AK109" s="8"/>
      <c r="AL109" s="8"/>
      <c r="AM109" s="8"/>
      <c r="AN109" s="8"/>
      <c r="AO109" s="8"/>
      <c r="AP109" s="8"/>
      <c r="AQ109" s="8"/>
      <c r="AR109" s="8"/>
      <c r="AS109" s="8"/>
      <c r="AT109" s="8"/>
      <c r="AU109" s="8"/>
      <c r="AV109" s="8"/>
      <c r="AW109" s="8"/>
      <c r="AX109" s="8"/>
      <c r="AY109" s="8"/>
      <c r="AZ109" s="8"/>
      <c r="BA109" s="8"/>
      <c r="BB109" s="8"/>
      <c r="BC109" s="8"/>
      <c r="BD109" s="8"/>
      <c r="BE109" s="8"/>
      <c r="BF109" s="8"/>
      <c r="BG109" s="8"/>
      <c r="BH109" s="8"/>
      <c r="BI109" s="8"/>
      <c r="BJ109" s="8"/>
      <c r="BK109" s="8"/>
    </row>
    <row r="110" spans="1:63" x14ac:dyDescent="0.3">
      <c r="A110" s="8"/>
      <c r="B110" s="8"/>
      <c r="C110" s="8"/>
      <c r="D110" s="8"/>
      <c r="E110" s="8"/>
      <c r="F110" s="8"/>
      <c r="G110" s="8"/>
      <c r="H110" s="8"/>
      <c r="I110" s="8"/>
      <c r="J110" s="8"/>
      <c r="K110" s="8"/>
      <c r="L110" s="8"/>
      <c r="M110" s="8"/>
      <c r="N110" s="8"/>
      <c r="O110" s="8"/>
      <c r="P110" s="8"/>
      <c r="Q110" s="8"/>
      <c r="R110" s="8"/>
      <c r="S110" s="8"/>
      <c r="T110" s="8"/>
      <c r="U110" s="8"/>
      <c r="V110" s="8"/>
      <c r="W110" s="8"/>
      <c r="X110" s="8"/>
      <c r="Y110" s="8"/>
      <c r="Z110" s="8"/>
      <c r="AA110" s="8"/>
      <c r="AB110" s="8"/>
      <c r="AC110" s="8"/>
      <c r="AD110" s="8"/>
      <c r="AE110" s="8"/>
      <c r="AF110" s="8"/>
      <c r="AG110" s="8"/>
      <c r="AH110" s="8"/>
      <c r="AI110" s="8"/>
      <c r="AJ110" s="8"/>
      <c r="AK110" s="8"/>
      <c r="AL110" s="8"/>
      <c r="AM110" s="8"/>
      <c r="AN110" s="8"/>
      <c r="AO110" s="8"/>
      <c r="AP110" s="8"/>
      <c r="AQ110" s="8"/>
      <c r="AR110" s="8"/>
      <c r="AS110" s="8"/>
      <c r="AT110" s="8"/>
      <c r="AU110" s="8"/>
      <c r="AV110" s="8"/>
      <c r="AW110" s="8"/>
      <c r="AX110" s="8"/>
      <c r="AY110" s="8"/>
      <c r="AZ110" s="8"/>
      <c r="BA110" s="8"/>
      <c r="BB110" s="8"/>
      <c r="BC110" s="8"/>
      <c r="BD110" s="8"/>
      <c r="BE110" s="8"/>
      <c r="BF110" s="8"/>
      <c r="BG110" s="8"/>
      <c r="BH110" s="8"/>
      <c r="BI110" s="8"/>
      <c r="BJ110" s="8"/>
      <c r="BK110" s="8"/>
    </row>
    <row r="111" spans="1:63" x14ac:dyDescent="0.3">
      <c r="A111" s="8"/>
      <c r="B111" s="8"/>
      <c r="C111" s="8"/>
      <c r="D111" s="8"/>
      <c r="E111" s="8"/>
      <c r="F111" s="8"/>
      <c r="G111" s="8"/>
      <c r="H111" s="8"/>
      <c r="I111" s="8"/>
      <c r="J111" s="8"/>
      <c r="K111" s="8"/>
      <c r="L111" s="8"/>
      <c r="M111" s="8"/>
      <c r="N111" s="8"/>
      <c r="O111" s="8"/>
      <c r="P111" s="8"/>
      <c r="Q111" s="8"/>
      <c r="R111" s="8"/>
      <c r="S111" s="8"/>
      <c r="T111" s="8"/>
      <c r="U111" s="8"/>
      <c r="V111" s="8"/>
      <c r="W111" s="8"/>
      <c r="X111" s="8"/>
      <c r="Y111" s="8"/>
      <c r="Z111" s="8"/>
      <c r="AA111" s="8"/>
      <c r="AB111" s="8"/>
      <c r="AC111" s="8"/>
      <c r="AD111" s="8"/>
      <c r="AE111" s="8"/>
      <c r="AF111" s="8"/>
      <c r="AG111" s="8"/>
      <c r="AH111" s="8"/>
      <c r="AI111" s="8"/>
      <c r="AJ111" s="8"/>
      <c r="AK111" s="8"/>
      <c r="AL111" s="8"/>
      <c r="AM111" s="8"/>
      <c r="AN111" s="8"/>
      <c r="AO111" s="8"/>
      <c r="AP111" s="8"/>
      <c r="AQ111" s="8"/>
      <c r="AR111" s="8"/>
      <c r="AS111" s="8"/>
      <c r="AT111" s="8"/>
      <c r="AU111" s="8"/>
      <c r="AV111" s="8"/>
      <c r="AW111" s="8"/>
      <c r="AX111" s="8"/>
      <c r="AY111" s="8"/>
      <c r="AZ111" s="8"/>
      <c r="BA111" s="8"/>
      <c r="BB111" s="8"/>
      <c r="BC111" s="8"/>
      <c r="BD111" s="8"/>
      <c r="BE111" s="8"/>
      <c r="BF111" s="8"/>
      <c r="BG111" s="8"/>
      <c r="BH111" s="8"/>
      <c r="BI111" s="8"/>
      <c r="BJ111" s="8"/>
      <c r="BK111" s="8"/>
    </row>
    <row r="112" spans="1:63" x14ac:dyDescent="0.3">
      <c r="A112" s="8"/>
      <c r="B112" s="8"/>
      <c r="C112" s="8"/>
      <c r="D112" s="8"/>
      <c r="E112" s="8"/>
      <c r="F112" s="8"/>
      <c r="G112" s="8"/>
      <c r="H112" s="8"/>
      <c r="I112" s="8"/>
      <c r="J112" s="8"/>
      <c r="K112" s="8"/>
      <c r="L112" s="8"/>
      <c r="M112" s="8"/>
      <c r="N112" s="8"/>
      <c r="O112" s="8"/>
      <c r="P112" s="8"/>
      <c r="Q112" s="8"/>
      <c r="R112" s="8"/>
      <c r="S112" s="8"/>
      <c r="T112" s="8"/>
      <c r="U112" s="8"/>
      <c r="V112" s="8"/>
      <c r="W112" s="8"/>
      <c r="X112" s="8"/>
      <c r="Y112" s="8"/>
      <c r="Z112" s="8"/>
      <c r="AA112" s="8"/>
      <c r="AB112" s="8"/>
      <c r="AC112" s="8"/>
      <c r="AD112" s="8"/>
      <c r="AE112" s="8"/>
      <c r="AF112" s="8"/>
      <c r="AG112" s="8"/>
      <c r="AH112" s="8"/>
      <c r="AI112" s="8"/>
      <c r="AJ112" s="8"/>
      <c r="AK112" s="8"/>
      <c r="AL112" s="8"/>
      <c r="AM112" s="8"/>
      <c r="AN112" s="8"/>
      <c r="AO112" s="8"/>
      <c r="AP112" s="8"/>
      <c r="AQ112" s="8"/>
      <c r="AR112" s="8"/>
      <c r="AS112" s="8"/>
      <c r="AT112" s="8"/>
      <c r="AU112" s="8"/>
      <c r="AV112" s="8"/>
      <c r="AW112" s="8"/>
      <c r="AX112" s="8"/>
      <c r="AY112" s="8"/>
      <c r="AZ112" s="8"/>
      <c r="BA112" s="8"/>
      <c r="BB112" s="8"/>
      <c r="BC112" s="8"/>
      <c r="BD112" s="8"/>
      <c r="BE112" s="8"/>
      <c r="BF112" s="8"/>
      <c r="BG112" s="8"/>
      <c r="BH112" s="8"/>
      <c r="BI112" s="8"/>
      <c r="BJ112" s="8"/>
      <c r="BK112" s="8"/>
    </row>
    <row r="113" spans="1:63" x14ac:dyDescent="0.3">
      <c r="A113" s="8"/>
      <c r="B113" s="8"/>
      <c r="C113" s="8"/>
      <c r="D113" s="8"/>
      <c r="E113" s="8"/>
      <c r="F113" s="8"/>
      <c r="G113" s="8"/>
      <c r="H113" s="8"/>
      <c r="I113" s="8"/>
      <c r="J113" s="8"/>
      <c r="K113" s="8"/>
      <c r="L113" s="8"/>
      <c r="M113" s="8"/>
      <c r="N113" s="8"/>
      <c r="O113" s="8"/>
      <c r="P113" s="8"/>
      <c r="Q113" s="8"/>
      <c r="R113" s="8"/>
      <c r="S113" s="8"/>
      <c r="T113" s="8"/>
      <c r="U113" s="8"/>
      <c r="V113" s="8"/>
      <c r="W113" s="8"/>
      <c r="X113" s="8"/>
      <c r="Y113" s="8"/>
      <c r="Z113" s="8"/>
      <c r="AA113" s="8"/>
      <c r="AB113" s="8"/>
      <c r="AC113" s="8"/>
      <c r="AD113" s="8"/>
      <c r="AE113" s="8"/>
      <c r="AF113" s="8"/>
      <c r="AG113" s="8"/>
      <c r="AH113" s="8"/>
      <c r="AI113" s="8"/>
      <c r="AJ113" s="8"/>
      <c r="AK113" s="8"/>
      <c r="AL113" s="8"/>
      <c r="AM113" s="8"/>
      <c r="AN113" s="8"/>
      <c r="AO113" s="8"/>
      <c r="AP113" s="8"/>
      <c r="AQ113" s="8"/>
      <c r="AR113" s="8"/>
      <c r="AS113" s="8"/>
      <c r="AT113" s="8"/>
      <c r="AU113" s="8"/>
      <c r="AV113" s="8"/>
      <c r="AW113" s="8"/>
      <c r="AX113" s="8"/>
      <c r="AY113" s="8"/>
      <c r="AZ113" s="8"/>
      <c r="BA113" s="8"/>
      <c r="BB113" s="8"/>
      <c r="BC113" s="8"/>
      <c r="BD113" s="8"/>
      <c r="BE113" s="8"/>
      <c r="BF113" s="8"/>
      <c r="BG113" s="8"/>
      <c r="BH113" s="8"/>
      <c r="BI113" s="8"/>
      <c r="BJ113" s="8"/>
      <c r="BK113" s="8"/>
    </row>
    <row r="114" spans="1:63" x14ac:dyDescent="0.3">
      <c r="A114" s="8"/>
      <c r="B114" s="8"/>
      <c r="C114" s="8"/>
      <c r="D114" s="8"/>
      <c r="E114" s="8"/>
      <c r="F114" s="8"/>
      <c r="G114" s="8"/>
      <c r="H114" s="8"/>
      <c r="I114" s="8"/>
      <c r="J114" s="8"/>
      <c r="K114" s="8"/>
      <c r="L114" s="8"/>
      <c r="M114" s="8"/>
      <c r="N114" s="8"/>
      <c r="O114" s="8"/>
      <c r="P114" s="8"/>
      <c r="Q114" s="8"/>
      <c r="R114" s="8"/>
      <c r="S114" s="8"/>
      <c r="T114" s="8"/>
      <c r="U114" s="8"/>
      <c r="V114" s="8"/>
      <c r="W114" s="8"/>
      <c r="X114" s="8"/>
      <c r="Y114" s="8"/>
      <c r="Z114" s="8"/>
      <c r="AA114" s="8"/>
      <c r="AB114" s="8"/>
      <c r="AC114" s="8"/>
      <c r="AD114" s="8"/>
      <c r="AE114" s="8"/>
      <c r="AF114" s="8"/>
      <c r="AG114" s="8"/>
      <c r="AH114" s="8"/>
      <c r="AI114" s="8"/>
      <c r="AJ114" s="8"/>
      <c r="AK114" s="8"/>
      <c r="AL114" s="8"/>
      <c r="AM114" s="8"/>
      <c r="AN114" s="8"/>
      <c r="AO114" s="8"/>
      <c r="AP114" s="8"/>
      <c r="AQ114" s="8"/>
      <c r="AR114" s="8"/>
      <c r="AS114" s="8"/>
      <c r="AT114" s="8"/>
      <c r="AU114" s="8"/>
      <c r="AV114" s="8"/>
      <c r="AW114" s="8"/>
      <c r="AX114" s="8"/>
      <c r="AY114" s="8"/>
      <c r="AZ114" s="8"/>
      <c r="BA114" s="8"/>
      <c r="BB114" s="8"/>
      <c r="BC114" s="8"/>
      <c r="BD114" s="8"/>
      <c r="BE114" s="8"/>
      <c r="BF114" s="8"/>
      <c r="BG114" s="8"/>
      <c r="BH114" s="8"/>
      <c r="BI114" s="8"/>
      <c r="BJ114" s="8"/>
      <c r="BK114" s="8"/>
    </row>
    <row r="115" spans="1:63" x14ac:dyDescent="0.3">
      <c r="A115" s="8"/>
      <c r="B115" s="8"/>
      <c r="C115" s="8"/>
      <c r="D115" s="8"/>
      <c r="E115" s="8"/>
      <c r="F115" s="8"/>
      <c r="G115" s="8"/>
      <c r="H115" s="8"/>
      <c r="I115" s="8"/>
      <c r="J115" s="8"/>
      <c r="K115" s="8"/>
      <c r="L115" s="8"/>
      <c r="M115" s="8"/>
      <c r="N115" s="8"/>
      <c r="O115" s="8"/>
      <c r="P115" s="8"/>
      <c r="Q115" s="8"/>
      <c r="R115" s="8"/>
      <c r="S115" s="8"/>
      <c r="T115" s="8"/>
      <c r="U115" s="8"/>
      <c r="V115" s="8"/>
      <c r="W115" s="8"/>
      <c r="X115" s="8"/>
      <c r="Y115" s="8"/>
      <c r="Z115" s="8"/>
      <c r="AA115" s="8"/>
      <c r="AB115" s="8"/>
      <c r="AC115" s="8"/>
      <c r="AD115" s="8"/>
      <c r="AE115" s="8"/>
      <c r="AF115" s="8"/>
      <c r="AG115" s="8"/>
      <c r="AH115" s="8"/>
      <c r="AI115" s="8"/>
      <c r="AJ115" s="8"/>
      <c r="AK115" s="8"/>
      <c r="AL115" s="8"/>
      <c r="AM115" s="8"/>
      <c r="AN115" s="8"/>
      <c r="AO115" s="8"/>
      <c r="AP115" s="8"/>
      <c r="AQ115" s="8"/>
      <c r="AR115" s="8"/>
      <c r="AS115" s="8"/>
      <c r="AT115" s="8"/>
      <c r="AU115" s="8"/>
      <c r="AV115" s="8"/>
      <c r="AW115" s="8"/>
      <c r="AX115" s="8"/>
      <c r="AY115" s="8"/>
      <c r="AZ115" s="8"/>
      <c r="BA115" s="8"/>
      <c r="BB115" s="8"/>
      <c r="BC115" s="8"/>
      <c r="BD115" s="8"/>
      <c r="BE115" s="8"/>
      <c r="BF115" s="8"/>
      <c r="BG115" s="8"/>
      <c r="BH115" s="8"/>
      <c r="BI115" s="8"/>
      <c r="BJ115" s="8"/>
      <c r="BK115" s="8"/>
    </row>
    <row r="116" spans="1:63" x14ac:dyDescent="0.3">
      <c r="A116" s="8"/>
      <c r="B116" s="8"/>
      <c r="C116" s="8"/>
      <c r="D116" s="8"/>
      <c r="E116" s="8"/>
      <c r="F116" s="8"/>
      <c r="G116" s="8"/>
      <c r="H116" s="8"/>
      <c r="I116" s="8"/>
      <c r="J116" s="8"/>
      <c r="K116" s="8"/>
      <c r="L116" s="8"/>
      <c r="M116" s="8"/>
      <c r="N116" s="8"/>
      <c r="O116" s="8"/>
      <c r="P116" s="8"/>
      <c r="Q116" s="8"/>
      <c r="R116" s="8"/>
      <c r="S116" s="8"/>
      <c r="T116" s="8"/>
      <c r="U116" s="8"/>
      <c r="V116" s="8"/>
      <c r="W116" s="8"/>
      <c r="X116" s="8"/>
      <c r="Y116" s="8"/>
      <c r="Z116" s="8"/>
      <c r="AA116" s="8"/>
      <c r="AB116" s="8"/>
      <c r="AC116" s="8"/>
      <c r="AD116" s="8"/>
      <c r="AE116" s="8"/>
      <c r="AF116" s="8"/>
      <c r="AG116" s="8"/>
      <c r="AH116" s="8"/>
      <c r="AI116" s="8"/>
      <c r="AJ116" s="8"/>
      <c r="AK116" s="8"/>
      <c r="AL116" s="8"/>
      <c r="AM116" s="8"/>
      <c r="AN116" s="8"/>
      <c r="AO116" s="8"/>
      <c r="AP116" s="8"/>
      <c r="AQ116" s="8"/>
      <c r="AR116" s="8"/>
      <c r="AS116" s="8"/>
      <c r="AT116" s="8"/>
      <c r="AU116" s="8"/>
      <c r="AV116" s="8"/>
      <c r="AW116" s="8"/>
      <c r="AX116" s="8"/>
      <c r="AY116" s="8"/>
      <c r="AZ116" s="8"/>
      <c r="BA116" s="8"/>
      <c r="BB116" s="8"/>
      <c r="BC116" s="8"/>
      <c r="BD116" s="8"/>
      <c r="BE116" s="8"/>
      <c r="BF116" s="8"/>
      <c r="BG116" s="8"/>
      <c r="BH116" s="8"/>
      <c r="BI116" s="8"/>
      <c r="BJ116" s="8"/>
      <c r="BK116" s="8"/>
    </row>
    <row r="117" spans="1:63" x14ac:dyDescent="0.3">
      <c r="A117" s="8"/>
      <c r="B117" s="8"/>
      <c r="C117" s="8"/>
      <c r="D117" s="8"/>
      <c r="E117" s="8"/>
      <c r="F117" s="8"/>
      <c r="G117" s="8"/>
      <c r="H117" s="8"/>
      <c r="I117" s="8"/>
      <c r="J117" s="8"/>
      <c r="K117" s="8"/>
      <c r="L117" s="8"/>
      <c r="M117" s="8"/>
      <c r="N117" s="8"/>
      <c r="O117" s="8"/>
      <c r="P117" s="8"/>
      <c r="Q117" s="8"/>
      <c r="R117" s="8"/>
      <c r="S117" s="8"/>
      <c r="T117" s="8"/>
      <c r="U117" s="8"/>
      <c r="V117" s="8"/>
      <c r="W117" s="8"/>
      <c r="X117" s="8"/>
      <c r="Y117" s="8"/>
      <c r="Z117" s="8"/>
      <c r="AA117" s="8"/>
      <c r="AB117" s="8"/>
      <c r="AC117" s="8"/>
      <c r="AD117" s="8"/>
      <c r="AE117" s="8"/>
      <c r="AF117" s="8"/>
      <c r="AG117" s="8"/>
      <c r="AH117" s="8"/>
      <c r="AI117" s="8"/>
      <c r="AJ117" s="8"/>
      <c r="AK117" s="8"/>
      <c r="AL117" s="8"/>
      <c r="AM117" s="8"/>
      <c r="AN117" s="8"/>
      <c r="AO117" s="8"/>
      <c r="AP117" s="8"/>
      <c r="AQ117" s="8"/>
      <c r="AR117" s="8"/>
      <c r="AS117" s="8"/>
      <c r="AT117" s="8"/>
      <c r="AU117" s="8"/>
      <c r="AV117" s="8"/>
      <c r="AW117" s="8"/>
      <c r="AX117" s="8"/>
      <c r="AY117" s="8"/>
      <c r="AZ117" s="8"/>
      <c r="BA117" s="8"/>
      <c r="BB117" s="8"/>
      <c r="BC117" s="8"/>
      <c r="BD117" s="8"/>
      <c r="BE117" s="8"/>
      <c r="BF117" s="8"/>
      <c r="BG117" s="8"/>
      <c r="BH117" s="8"/>
      <c r="BI117" s="8"/>
      <c r="BJ117" s="8"/>
      <c r="BK117" s="8"/>
    </row>
    <row r="118" spans="1:63" x14ac:dyDescent="0.3">
      <c r="A118" s="8"/>
      <c r="B118" s="8"/>
      <c r="C118" s="8"/>
      <c r="D118" s="8"/>
      <c r="E118" s="8"/>
      <c r="F118" s="8"/>
      <c r="G118" s="8"/>
      <c r="H118" s="8"/>
      <c r="I118" s="8"/>
      <c r="J118" s="8"/>
      <c r="K118" s="8"/>
      <c r="L118" s="8"/>
      <c r="M118" s="8"/>
      <c r="N118" s="8"/>
      <c r="O118" s="8"/>
      <c r="P118" s="8"/>
      <c r="Q118" s="8"/>
      <c r="R118" s="8"/>
      <c r="S118" s="8"/>
      <c r="T118" s="8"/>
      <c r="U118" s="8"/>
      <c r="V118" s="8"/>
      <c r="W118" s="8"/>
      <c r="X118" s="8"/>
      <c r="Y118" s="8"/>
      <c r="Z118" s="8"/>
      <c r="AA118" s="8"/>
      <c r="AB118" s="8"/>
      <c r="AC118" s="8"/>
      <c r="AD118" s="8"/>
      <c r="AE118" s="8"/>
      <c r="AF118" s="8"/>
      <c r="AG118" s="8"/>
      <c r="AH118" s="8"/>
      <c r="AI118" s="8"/>
      <c r="AJ118" s="8"/>
      <c r="AK118" s="8"/>
      <c r="AL118" s="8"/>
      <c r="AM118" s="8"/>
      <c r="AN118" s="8"/>
      <c r="AO118" s="8"/>
      <c r="AP118" s="8"/>
      <c r="AQ118" s="8"/>
      <c r="AR118" s="8"/>
      <c r="AS118" s="8"/>
      <c r="AT118" s="8"/>
      <c r="AU118" s="8"/>
      <c r="AV118" s="8"/>
      <c r="AW118" s="8"/>
      <c r="AX118" s="8"/>
      <c r="AY118" s="8"/>
      <c r="AZ118" s="8"/>
      <c r="BA118" s="8"/>
      <c r="BB118" s="8"/>
      <c r="BC118" s="8"/>
      <c r="BD118" s="8"/>
      <c r="BE118" s="8"/>
      <c r="BF118" s="8"/>
      <c r="BG118" s="8"/>
      <c r="BH118" s="8"/>
      <c r="BI118" s="8"/>
      <c r="BJ118" s="8"/>
      <c r="BK118" s="8"/>
    </row>
    <row r="119" spans="1:63" x14ac:dyDescent="0.3">
      <c r="A119" s="8"/>
      <c r="B119" s="8"/>
      <c r="C119" s="8"/>
      <c r="D119" s="8"/>
      <c r="E119" s="8"/>
      <c r="F119" s="8"/>
      <c r="G119" s="8"/>
      <c r="H119" s="8"/>
      <c r="I119" s="8"/>
      <c r="J119" s="8"/>
      <c r="K119" s="8"/>
      <c r="L119" s="8"/>
      <c r="M119" s="8"/>
      <c r="N119" s="8"/>
      <c r="O119" s="8"/>
      <c r="P119" s="8"/>
      <c r="Q119" s="8"/>
      <c r="R119" s="8"/>
      <c r="S119" s="8"/>
      <c r="T119" s="8"/>
      <c r="U119" s="8"/>
      <c r="V119" s="8"/>
      <c r="W119" s="8"/>
      <c r="X119" s="8"/>
      <c r="Y119" s="8"/>
      <c r="Z119" s="8"/>
      <c r="AA119" s="8"/>
      <c r="AB119" s="8"/>
      <c r="AC119" s="8"/>
      <c r="AD119" s="8"/>
      <c r="AE119" s="8"/>
      <c r="AF119" s="8"/>
      <c r="AG119" s="8"/>
      <c r="AH119" s="8"/>
      <c r="AI119" s="8"/>
      <c r="AJ119" s="8"/>
      <c r="AK119" s="8"/>
      <c r="AL119" s="8"/>
      <c r="AM119" s="8"/>
      <c r="AN119" s="8"/>
      <c r="AO119" s="8"/>
      <c r="AP119" s="8"/>
      <c r="AQ119" s="8"/>
      <c r="AR119" s="8"/>
      <c r="AS119" s="8"/>
      <c r="AT119" s="8"/>
      <c r="AU119" s="8"/>
      <c r="AV119" s="8"/>
      <c r="AW119" s="8"/>
      <c r="AX119" s="8"/>
      <c r="AY119" s="8"/>
      <c r="AZ119" s="8"/>
      <c r="BA119" s="8"/>
      <c r="BB119" s="8"/>
      <c r="BC119" s="8"/>
      <c r="BD119" s="8"/>
      <c r="BE119" s="8"/>
      <c r="BF119" s="8"/>
      <c r="BG119" s="8"/>
      <c r="BH119" s="8"/>
      <c r="BI119" s="8"/>
      <c r="BJ119" s="8"/>
      <c r="BK119" s="8"/>
    </row>
    <row r="120" spans="1:63" x14ac:dyDescent="0.3">
      <c r="A120" s="8"/>
      <c r="B120" s="8"/>
      <c r="C120" s="8"/>
      <c r="D120" s="8"/>
      <c r="E120" s="8"/>
      <c r="F120" s="8"/>
      <c r="G120" s="8"/>
      <c r="H120" s="8"/>
      <c r="I120" s="8"/>
      <c r="J120" s="8"/>
      <c r="K120" s="8"/>
      <c r="L120" s="8"/>
      <c r="M120" s="8"/>
      <c r="N120" s="8"/>
      <c r="O120" s="8"/>
      <c r="P120" s="8"/>
      <c r="Q120" s="8"/>
      <c r="R120" s="8"/>
      <c r="S120" s="8"/>
      <c r="T120" s="8"/>
      <c r="U120" s="8"/>
      <c r="V120" s="8"/>
      <c r="W120" s="8"/>
      <c r="X120" s="8"/>
      <c r="Y120" s="8"/>
      <c r="Z120" s="8"/>
      <c r="AA120" s="8"/>
      <c r="AB120" s="8"/>
      <c r="AC120" s="8"/>
      <c r="AD120" s="8"/>
      <c r="AE120" s="8"/>
      <c r="AF120" s="8"/>
      <c r="AG120" s="8"/>
      <c r="AH120" s="8"/>
      <c r="AI120" s="8"/>
      <c r="AJ120" s="8"/>
      <c r="AK120" s="8"/>
      <c r="AL120" s="8"/>
      <c r="AM120" s="8"/>
      <c r="AN120" s="8"/>
      <c r="AO120" s="8"/>
      <c r="AP120" s="8"/>
      <c r="AQ120" s="8"/>
      <c r="AR120" s="8"/>
      <c r="AS120" s="8"/>
      <c r="AT120" s="8"/>
      <c r="AU120" s="8"/>
      <c r="AV120" s="8"/>
      <c r="AW120" s="8"/>
      <c r="AX120" s="8"/>
      <c r="AY120" s="8"/>
      <c r="AZ120" s="8"/>
      <c r="BA120" s="8"/>
      <c r="BB120" s="8"/>
      <c r="BC120" s="8"/>
      <c r="BD120" s="8"/>
      <c r="BE120" s="8"/>
      <c r="BF120" s="8"/>
      <c r="BG120" s="8"/>
      <c r="BH120" s="8"/>
      <c r="BI120" s="8"/>
      <c r="BJ120" s="8"/>
      <c r="BK120" s="8"/>
    </row>
    <row r="121" spans="1:63" x14ac:dyDescent="0.3">
      <c r="A121" s="8"/>
      <c r="B121" s="8"/>
      <c r="C121" s="8"/>
      <c r="D121" s="8"/>
      <c r="E121" s="8"/>
      <c r="F121" s="8"/>
      <c r="G121" s="8"/>
      <c r="H121" s="8"/>
      <c r="I121" s="8"/>
      <c r="J121" s="8"/>
      <c r="K121" s="8"/>
      <c r="L121" s="8"/>
      <c r="M121" s="8"/>
      <c r="N121" s="8"/>
      <c r="O121" s="8"/>
      <c r="P121" s="8"/>
      <c r="Q121" s="8"/>
      <c r="R121" s="8"/>
      <c r="S121" s="8"/>
      <c r="T121" s="8"/>
      <c r="U121" s="8"/>
      <c r="V121" s="8"/>
      <c r="W121" s="8"/>
      <c r="X121" s="8"/>
      <c r="Y121" s="8"/>
      <c r="Z121" s="8"/>
      <c r="AA121" s="8"/>
      <c r="AB121" s="8"/>
      <c r="AC121" s="8"/>
      <c r="AD121" s="8"/>
      <c r="AE121" s="8"/>
      <c r="AF121" s="8"/>
      <c r="AG121" s="8"/>
      <c r="AH121" s="8"/>
      <c r="AI121" s="8"/>
      <c r="AJ121" s="8"/>
      <c r="AK121" s="8"/>
      <c r="AL121" s="8"/>
      <c r="AM121" s="8"/>
      <c r="AN121" s="8"/>
      <c r="AO121" s="8"/>
      <c r="AP121" s="8"/>
      <c r="AQ121" s="8"/>
      <c r="AR121" s="8"/>
      <c r="AS121" s="8"/>
      <c r="AT121" s="8"/>
      <c r="AU121" s="8"/>
      <c r="AV121" s="8"/>
      <c r="AW121" s="8"/>
      <c r="AX121" s="8"/>
      <c r="AY121" s="8"/>
      <c r="AZ121" s="8"/>
      <c r="BA121" s="8"/>
      <c r="BB121" s="8"/>
      <c r="BC121" s="8"/>
      <c r="BD121" s="8"/>
      <c r="BE121" s="8"/>
      <c r="BF121" s="8"/>
      <c r="BG121" s="8"/>
      <c r="BH121" s="8"/>
      <c r="BI121" s="8"/>
      <c r="BJ121" s="8"/>
      <c r="BK121" s="8"/>
    </row>
    <row r="122" spans="1:63" x14ac:dyDescent="0.3">
      <c r="B122" s="8"/>
      <c r="C122" s="8"/>
      <c r="D122" s="8"/>
      <c r="E122" s="8"/>
      <c r="F122" s="8"/>
      <c r="G122" s="8"/>
      <c r="H122" s="8"/>
      <c r="I122" s="8"/>
      <c r="J122" s="8"/>
      <c r="K122" s="8"/>
      <c r="L122" s="8"/>
      <c r="M122" s="8"/>
      <c r="N122" s="8"/>
      <c r="O122" s="8"/>
      <c r="P122" s="8"/>
      <c r="Q122" s="8"/>
      <c r="R122" s="8"/>
      <c r="S122" s="8"/>
      <c r="T122" s="8"/>
      <c r="U122" s="8"/>
      <c r="V122" s="8"/>
      <c r="W122" s="8"/>
      <c r="X122" s="8"/>
      <c r="Y122" s="8"/>
      <c r="Z122" s="8"/>
      <c r="AA122" s="8"/>
      <c r="AB122" s="8"/>
      <c r="AC122" s="8"/>
      <c r="AD122" s="8"/>
      <c r="AE122" s="8"/>
      <c r="AF122" s="8"/>
      <c r="AG122" s="8"/>
      <c r="AH122" s="8"/>
      <c r="AI122" s="8"/>
      <c r="AJ122" s="8"/>
      <c r="AK122" s="8"/>
      <c r="AL122" s="8"/>
      <c r="AM122" s="8"/>
      <c r="AN122" s="8"/>
      <c r="AO122" s="8"/>
      <c r="AP122" s="8"/>
      <c r="AQ122" s="8"/>
      <c r="AR122" s="8"/>
      <c r="AS122" s="8"/>
      <c r="AT122" s="8"/>
      <c r="AU122" s="8"/>
      <c r="AV122" s="8"/>
      <c r="AW122" s="8"/>
      <c r="AX122" s="8"/>
      <c r="AY122" s="8"/>
      <c r="AZ122" s="8"/>
      <c r="BA122" s="8"/>
      <c r="BB122" s="8"/>
      <c r="BC122" s="8"/>
      <c r="BD122" s="8"/>
      <c r="BE122" s="8"/>
      <c r="BF122" s="8"/>
      <c r="BG122" s="8"/>
      <c r="BH122" s="8"/>
      <c r="BI122" s="8"/>
      <c r="BJ122" s="8"/>
      <c r="BK122" s="8"/>
    </row>
    <row r="123" spans="1:63" x14ac:dyDescent="0.3">
      <c r="B123" s="8"/>
      <c r="C123" s="8"/>
      <c r="D123" s="8"/>
      <c r="E123" s="8"/>
      <c r="F123" s="8"/>
      <c r="G123" s="8"/>
      <c r="H123" s="8"/>
      <c r="I123" s="8"/>
      <c r="J123" s="8"/>
      <c r="K123" s="8"/>
      <c r="L123" s="8"/>
      <c r="M123" s="8"/>
      <c r="N123" s="8"/>
      <c r="O123" s="8"/>
      <c r="P123" s="8"/>
      <c r="Q123" s="8"/>
      <c r="R123" s="8"/>
      <c r="S123" s="8"/>
      <c r="T123" s="8"/>
      <c r="U123" s="8"/>
      <c r="V123" s="8"/>
      <c r="W123" s="8"/>
      <c r="X123" s="8"/>
      <c r="Y123" s="8"/>
      <c r="Z123" s="8"/>
      <c r="AA123" s="8"/>
      <c r="AB123" s="8"/>
      <c r="AC123" s="8"/>
      <c r="AD123" s="8"/>
      <c r="AE123" s="8"/>
      <c r="AF123" s="8"/>
      <c r="AG123" s="8"/>
      <c r="AH123" s="8"/>
      <c r="AI123" s="8"/>
      <c r="AJ123" s="8"/>
      <c r="AK123" s="8"/>
      <c r="AL123" s="8"/>
      <c r="AM123" s="8"/>
      <c r="AN123" s="8"/>
      <c r="AO123" s="8"/>
      <c r="AP123" s="8"/>
      <c r="AQ123" s="8"/>
      <c r="AR123" s="8"/>
      <c r="AS123" s="8"/>
      <c r="AT123" s="8"/>
      <c r="AU123" s="8"/>
      <c r="AV123" s="8"/>
      <c r="AW123" s="8"/>
      <c r="AX123" s="8"/>
      <c r="AY123" s="8"/>
      <c r="AZ123" s="8"/>
      <c r="BA123" s="8"/>
      <c r="BB123" s="8"/>
      <c r="BC123" s="8"/>
      <c r="BD123" s="8"/>
      <c r="BE123" s="8"/>
      <c r="BF123" s="8"/>
      <c r="BG123" s="8"/>
      <c r="BH123" s="8"/>
      <c r="BI123" s="8"/>
      <c r="BJ123" s="8"/>
      <c r="BK123" s="8"/>
    </row>
    <row r="124" spans="1:63" x14ac:dyDescent="0.3">
      <c r="B124" s="8"/>
      <c r="C124" s="8"/>
      <c r="D124" s="8"/>
      <c r="E124" s="8"/>
      <c r="F124" s="8"/>
      <c r="G124" s="8"/>
      <c r="H124" s="8"/>
      <c r="I124" s="8"/>
      <c r="J124" s="8"/>
      <c r="K124" s="8"/>
      <c r="L124" s="8"/>
      <c r="M124" s="8"/>
      <c r="N124" s="8"/>
      <c r="O124" s="8"/>
      <c r="P124" s="8"/>
      <c r="Q124" s="8"/>
      <c r="R124" s="8"/>
      <c r="S124" s="8"/>
      <c r="T124" s="8"/>
      <c r="U124" s="8"/>
      <c r="V124" s="8"/>
      <c r="W124" s="8"/>
      <c r="X124" s="8"/>
      <c r="Y124" s="8"/>
      <c r="Z124" s="8"/>
      <c r="AA124" s="8"/>
      <c r="AB124" s="8"/>
      <c r="AC124" s="8"/>
      <c r="AD124" s="8"/>
      <c r="AE124" s="8"/>
      <c r="AF124" s="8"/>
      <c r="AG124" s="8"/>
      <c r="AH124" s="8"/>
      <c r="AI124" s="8"/>
      <c r="AJ124" s="8"/>
      <c r="AK124" s="8"/>
      <c r="AL124" s="8"/>
      <c r="AM124" s="8"/>
      <c r="AN124" s="8"/>
      <c r="AO124" s="8"/>
      <c r="AP124" s="8"/>
      <c r="AQ124" s="8"/>
      <c r="AR124" s="8"/>
      <c r="AS124" s="8"/>
      <c r="AT124" s="8"/>
      <c r="AU124" s="8"/>
      <c r="AV124" s="8"/>
      <c r="AW124" s="8"/>
      <c r="AX124" s="8"/>
      <c r="AY124" s="8"/>
      <c r="AZ124" s="8"/>
      <c r="BA124" s="8"/>
      <c r="BB124" s="8"/>
      <c r="BC124" s="8"/>
      <c r="BD124" s="8"/>
      <c r="BE124" s="8"/>
      <c r="BF124" s="8"/>
      <c r="BG124" s="8"/>
      <c r="BH124" s="8"/>
      <c r="BI124" s="8"/>
      <c r="BJ124" s="8"/>
      <c r="BK124" s="8"/>
    </row>
    <row r="125" spans="1:63" x14ac:dyDescent="0.3">
      <c r="B125" s="8"/>
      <c r="C125" s="8"/>
      <c r="D125" s="8"/>
      <c r="E125" s="8"/>
      <c r="F125" s="8"/>
      <c r="G125" s="8"/>
      <c r="H125" s="8"/>
      <c r="I125" s="8"/>
      <c r="J125" s="8"/>
      <c r="K125" s="8"/>
      <c r="L125" s="8"/>
      <c r="M125" s="8"/>
      <c r="N125" s="8"/>
      <c r="O125" s="8"/>
      <c r="P125" s="8"/>
      <c r="Q125" s="8"/>
      <c r="R125" s="8"/>
      <c r="S125" s="8"/>
      <c r="T125" s="8"/>
      <c r="U125" s="8"/>
      <c r="V125" s="8"/>
      <c r="W125" s="8"/>
      <c r="X125" s="8"/>
      <c r="Y125" s="8"/>
      <c r="Z125" s="8"/>
      <c r="AA125" s="8"/>
      <c r="AB125" s="8"/>
      <c r="AC125" s="8"/>
      <c r="AD125" s="8"/>
      <c r="AE125" s="8"/>
      <c r="AF125" s="8"/>
      <c r="AG125" s="8"/>
      <c r="AH125" s="8"/>
      <c r="AI125" s="8"/>
      <c r="AJ125" s="8"/>
      <c r="AK125" s="8"/>
      <c r="AL125" s="8"/>
      <c r="AM125" s="8"/>
      <c r="AN125" s="8"/>
      <c r="AO125" s="8"/>
      <c r="AP125" s="8"/>
      <c r="AQ125" s="8"/>
      <c r="AR125" s="8"/>
      <c r="AS125" s="8"/>
      <c r="AT125" s="8"/>
      <c r="AU125" s="8"/>
      <c r="AV125" s="8"/>
      <c r="AW125" s="8"/>
      <c r="AX125" s="8"/>
      <c r="AY125" s="8"/>
      <c r="AZ125" s="8"/>
      <c r="BA125" s="8"/>
      <c r="BB125" s="8"/>
      <c r="BC125" s="8"/>
      <c r="BD125" s="8"/>
      <c r="BE125" s="8"/>
      <c r="BF125" s="8"/>
      <c r="BG125" s="8"/>
      <c r="BH125" s="8"/>
      <c r="BI125" s="8"/>
      <c r="BJ125" s="8"/>
      <c r="BK125" s="8"/>
    </row>
    <row r="126" spans="1:63" x14ac:dyDescent="0.3">
      <c r="B126" s="8"/>
      <c r="C126" s="8"/>
      <c r="D126" s="8"/>
      <c r="E126" s="8"/>
      <c r="F126" s="8"/>
      <c r="G126" s="8"/>
      <c r="H126" s="8"/>
      <c r="I126" s="8"/>
      <c r="J126" s="8"/>
      <c r="K126" s="8"/>
      <c r="L126" s="8"/>
      <c r="M126" s="8"/>
      <c r="N126" s="8"/>
      <c r="O126" s="8"/>
      <c r="P126" s="8"/>
      <c r="Q126" s="8"/>
      <c r="R126" s="8"/>
      <c r="S126" s="8"/>
      <c r="T126" s="8"/>
      <c r="U126" s="8"/>
      <c r="V126" s="8"/>
      <c r="W126" s="8"/>
      <c r="X126" s="8"/>
      <c r="Y126" s="8"/>
      <c r="Z126" s="8"/>
      <c r="AA126" s="8"/>
      <c r="AB126" s="8"/>
      <c r="AC126" s="8"/>
      <c r="AD126" s="8"/>
      <c r="AE126" s="8"/>
      <c r="AF126" s="8"/>
      <c r="AG126" s="8"/>
      <c r="AH126" s="8"/>
      <c r="AI126" s="8"/>
      <c r="AJ126" s="8"/>
      <c r="AK126" s="8"/>
      <c r="AL126" s="8"/>
      <c r="AM126" s="8"/>
      <c r="AN126" s="8"/>
      <c r="AO126" s="8"/>
      <c r="AP126" s="8"/>
      <c r="AQ126" s="8"/>
      <c r="AR126" s="8"/>
      <c r="AS126" s="8"/>
      <c r="AT126" s="8"/>
      <c r="AU126" s="8"/>
      <c r="AV126" s="8"/>
      <c r="AW126" s="8"/>
      <c r="AX126" s="8"/>
      <c r="AY126" s="8"/>
      <c r="AZ126" s="8"/>
      <c r="BA126" s="8"/>
      <c r="BB126" s="8"/>
      <c r="BC126" s="8"/>
      <c r="BD126" s="8"/>
      <c r="BE126" s="8"/>
      <c r="BF126" s="8"/>
      <c r="BG126" s="8"/>
      <c r="BH126" s="8"/>
      <c r="BI126" s="8"/>
      <c r="BJ126" s="8"/>
      <c r="BK126" s="8"/>
    </row>
    <row r="127" spans="1:63" x14ac:dyDescent="0.3">
      <c r="B127" s="8"/>
      <c r="C127" s="8"/>
      <c r="D127" s="8"/>
      <c r="E127" s="8"/>
      <c r="F127" s="8"/>
      <c r="G127" s="8"/>
      <c r="H127" s="8"/>
      <c r="I127" s="8"/>
      <c r="J127" s="8"/>
      <c r="K127" s="8"/>
      <c r="L127" s="8"/>
      <c r="M127" s="8"/>
      <c r="N127" s="8"/>
      <c r="O127" s="8"/>
      <c r="P127" s="8"/>
      <c r="Q127" s="8"/>
      <c r="R127" s="8"/>
      <c r="S127" s="8"/>
      <c r="T127" s="8"/>
      <c r="U127" s="8"/>
      <c r="V127" s="8"/>
      <c r="W127" s="8"/>
      <c r="X127" s="8"/>
      <c r="Y127" s="8"/>
      <c r="Z127" s="8"/>
      <c r="AA127" s="8"/>
      <c r="AB127" s="8"/>
      <c r="AC127" s="8"/>
      <c r="AD127" s="8"/>
      <c r="AE127" s="8"/>
      <c r="AF127" s="8"/>
      <c r="AG127" s="8"/>
      <c r="AH127" s="8"/>
      <c r="AI127" s="8"/>
      <c r="AJ127" s="8"/>
      <c r="AK127" s="8"/>
      <c r="AL127" s="8"/>
      <c r="AM127" s="8"/>
      <c r="AN127" s="8"/>
      <c r="AO127" s="8"/>
      <c r="AP127" s="8"/>
      <c r="AQ127" s="8"/>
      <c r="AR127" s="8"/>
      <c r="AS127" s="8"/>
      <c r="AT127" s="8"/>
      <c r="AU127" s="8"/>
      <c r="AV127" s="8"/>
      <c r="AW127" s="8"/>
      <c r="AX127" s="8"/>
      <c r="AY127" s="8"/>
      <c r="AZ127" s="8"/>
      <c r="BA127" s="8"/>
      <c r="BB127" s="8"/>
      <c r="BC127" s="8"/>
      <c r="BD127" s="8"/>
      <c r="BE127" s="8"/>
      <c r="BF127" s="8"/>
      <c r="BG127" s="8"/>
      <c r="BH127" s="8"/>
      <c r="BI127" s="8"/>
      <c r="BJ127" s="8"/>
      <c r="BK127" s="8"/>
    </row>
    <row r="128" spans="1:63" x14ac:dyDescent="0.3">
      <c r="B128" s="8"/>
      <c r="C128" s="8"/>
      <c r="D128" s="8"/>
      <c r="E128" s="8"/>
      <c r="F128" s="8"/>
      <c r="G128" s="8"/>
      <c r="H128" s="8"/>
      <c r="I128" s="8"/>
      <c r="J128" s="8"/>
      <c r="K128" s="8"/>
      <c r="L128" s="8"/>
      <c r="M128" s="8"/>
      <c r="N128" s="8"/>
      <c r="O128" s="8"/>
      <c r="P128" s="8"/>
      <c r="Q128" s="8"/>
      <c r="R128" s="8"/>
      <c r="S128" s="8"/>
      <c r="T128" s="8"/>
      <c r="U128" s="8"/>
      <c r="V128" s="8"/>
      <c r="W128" s="8"/>
      <c r="X128" s="8"/>
      <c r="Y128" s="8"/>
      <c r="Z128" s="8"/>
      <c r="AA128" s="8"/>
      <c r="AB128" s="8"/>
      <c r="AC128" s="8"/>
      <c r="AD128" s="8"/>
      <c r="AE128" s="8"/>
      <c r="AF128" s="8"/>
      <c r="AG128" s="8"/>
      <c r="AH128" s="8"/>
      <c r="AI128" s="8"/>
      <c r="AJ128" s="8"/>
      <c r="AK128" s="8"/>
      <c r="AL128" s="8"/>
      <c r="AM128" s="8"/>
      <c r="AN128" s="8"/>
      <c r="AO128" s="8"/>
      <c r="AP128" s="8"/>
      <c r="AQ128" s="8"/>
      <c r="AR128" s="8"/>
      <c r="AS128" s="8"/>
      <c r="AT128" s="8"/>
      <c r="AU128" s="8"/>
      <c r="AV128" s="8"/>
      <c r="AW128" s="8"/>
      <c r="AX128" s="8"/>
      <c r="AY128" s="8"/>
      <c r="AZ128" s="8"/>
      <c r="BA128" s="8"/>
      <c r="BB128" s="8"/>
      <c r="BC128" s="8"/>
      <c r="BD128" s="8"/>
      <c r="BE128" s="8"/>
      <c r="BF128" s="8"/>
      <c r="BG128" s="8"/>
      <c r="BH128" s="8"/>
      <c r="BI128" s="8"/>
      <c r="BJ128" s="8"/>
      <c r="BK128" s="8"/>
    </row>
    <row r="129" spans="2:63" x14ac:dyDescent="0.3">
      <c r="B129" s="8"/>
      <c r="C129" s="8"/>
      <c r="D129" s="8"/>
      <c r="E129" s="8"/>
      <c r="F129" s="8"/>
      <c r="G129" s="8"/>
      <c r="H129" s="8"/>
      <c r="I129" s="8"/>
      <c r="J129" s="8"/>
      <c r="K129" s="8"/>
      <c r="L129" s="8"/>
      <c r="M129" s="8"/>
      <c r="N129" s="8"/>
      <c r="O129" s="8"/>
      <c r="P129" s="8"/>
      <c r="Q129" s="8"/>
      <c r="R129" s="8"/>
      <c r="S129" s="8"/>
      <c r="T129" s="8"/>
      <c r="U129" s="8"/>
      <c r="V129" s="8"/>
      <c r="W129" s="8"/>
      <c r="X129" s="8"/>
      <c r="Y129" s="8"/>
      <c r="Z129" s="8"/>
      <c r="AA129" s="8"/>
      <c r="AB129" s="8"/>
      <c r="AC129" s="8"/>
      <c r="AD129" s="8"/>
      <c r="AE129" s="8"/>
      <c r="AF129" s="8"/>
      <c r="AG129" s="8"/>
      <c r="AH129" s="8"/>
      <c r="AI129" s="8"/>
      <c r="AJ129" s="8"/>
      <c r="AK129" s="8"/>
      <c r="AL129" s="8"/>
      <c r="AM129" s="8"/>
      <c r="AN129" s="8"/>
      <c r="AO129" s="8"/>
      <c r="AP129" s="8"/>
      <c r="AQ129" s="8"/>
      <c r="AR129" s="8"/>
      <c r="AS129" s="8"/>
      <c r="AT129" s="8"/>
      <c r="AU129" s="8"/>
      <c r="AV129" s="8"/>
      <c r="AW129" s="8"/>
      <c r="AX129" s="8"/>
      <c r="AY129" s="8"/>
      <c r="AZ129" s="8"/>
      <c r="BA129" s="8"/>
      <c r="BB129" s="8"/>
      <c r="BC129" s="8"/>
      <c r="BD129" s="8"/>
      <c r="BE129" s="8"/>
      <c r="BF129" s="8"/>
      <c r="BG129" s="8"/>
      <c r="BH129" s="8"/>
      <c r="BI129" s="8"/>
      <c r="BJ129" s="8"/>
      <c r="BK129" s="8"/>
    </row>
    <row r="130" spans="2:63" x14ac:dyDescent="0.3">
      <c r="B130" s="8"/>
      <c r="C130" s="8"/>
      <c r="D130" s="8"/>
      <c r="E130" s="8"/>
      <c r="F130" s="8"/>
      <c r="G130" s="8"/>
      <c r="H130" s="8"/>
      <c r="I130" s="8"/>
      <c r="J130" s="8"/>
      <c r="K130" s="8"/>
      <c r="L130" s="8"/>
      <c r="M130" s="8"/>
      <c r="N130" s="8"/>
      <c r="O130" s="8"/>
      <c r="P130" s="8"/>
      <c r="Q130" s="8"/>
      <c r="R130" s="8"/>
      <c r="S130" s="8"/>
      <c r="T130" s="8"/>
      <c r="U130" s="8"/>
      <c r="V130" s="8"/>
      <c r="W130" s="8"/>
      <c r="X130" s="8"/>
      <c r="Y130" s="8"/>
      <c r="Z130" s="8"/>
      <c r="AA130" s="8"/>
      <c r="AB130" s="8"/>
      <c r="AC130" s="8"/>
      <c r="AD130" s="8"/>
      <c r="AE130" s="8"/>
      <c r="AF130" s="8"/>
      <c r="AG130" s="8"/>
      <c r="AH130" s="8"/>
      <c r="AI130" s="8"/>
      <c r="AJ130" s="8"/>
      <c r="AK130" s="8"/>
      <c r="AL130" s="8"/>
      <c r="AM130" s="8"/>
      <c r="AN130" s="8"/>
      <c r="AO130" s="8"/>
      <c r="AP130" s="8"/>
      <c r="AQ130" s="8"/>
      <c r="AR130" s="8"/>
      <c r="AS130" s="8"/>
      <c r="AT130" s="8"/>
      <c r="AU130" s="8"/>
      <c r="AV130" s="8"/>
      <c r="AW130" s="8"/>
      <c r="AX130" s="8"/>
      <c r="AY130" s="8"/>
      <c r="AZ130" s="8"/>
      <c r="BA130" s="8"/>
      <c r="BB130" s="8"/>
      <c r="BC130" s="8"/>
      <c r="BD130" s="8"/>
      <c r="BE130" s="8"/>
      <c r="BF130" s="8"/>
      <c r="BG130" s="8"/>
      <c r="BH130" s="8"/>
      <c r="BI130" s="8"/>
      <c r="BJ130" s="8"/>
      <c r="BK130" s="8"/>
    </row>
    <row r="131" spans="2:63" x14ac:dyDescent="0.3">
      <c r="B131" s="8"/>
      <c r="C131" s="8"/>
      <c r="D131" s="8"/>
      <c r="E131" s="8"/>
      <c r="F131" s="8"/>
      <c r="G131" s="8"/>
      <c r="H131" s="8"/>
      <c r="I131" s="8"/>
      <c r="J131" s="8"/>
      <c r="K131" s="8"/>
      <c r="L131" s="8"/>
      <c r="M131" s="8"/>
      <c r="N131" s="8"/>
      <c r="O131" s="8"/>
      <c r="P131" s="8"/>
      <c r="Q131" s="8"/>
      <c r="R131" s="8"/>
      <c r="S131" s="8"/>
      <c r="T131" s="8"/>
      <c r="U131" s="8"/>
      <c r="V131" s="8"/>
      <c r="W131" s="8"/>
      <c r="X131" s="8"/>
      <c r="Y131" s="8"/>
      <c r="Z131" s="8"/>
      <c r="AA131" s="8"/>
      <c r="AB131" s="8"/>
      <c r="AC131" s="8"/>
      <c r="AD131" s="8"/>
      <c r="AE131" s="8"/>
      <c r="AF131" s="8"/>
      <c r="AG131" s="8"/>
      <c r="AH131" s="8"/>
      <c r="AI131" s="8"/>
      <c r="AJ131" s="8"/>
      <c r="AK131" s="8"/>
      <c r="AL131" s="8"/>
      <c r="AM131" s="8"/>
      <c r="AN131" s="8"/>
      <c r="AO131" s="8"/>
      <c r="AP131" s="8"/>
      <c r="AQ131" s="8"/>
      <c r="AR131" s="8"/>
      <c r="AS131" s="8"/>
      <c r="AT131" s="8"/>
      <c r="AU131" s="8"/>
      <c r="AV131" s="8"/>
      <c r="AW131" s="8"/>
      <c r="AX131" s="8"/>
      <c r="AY131" s="8"/>
      <c r="AZ131" s="8"/>
      <c r="BA131" s="8"/>
      <c r="BB131" s="8"/>
      <c r="BC131" s="8"/>
      <c r="BD131" s="8"/>
      <c r="BE131" s="8"/>
      <c r="BF131" s="8"/>
      <c r="BG131" s="8"/>
      <c r="BH131" s="8"/>
      <c r="BI131" s="8"/>
      <c r="BJ131" s="8"/>
      <c r="BK131" s="8"/>
    </row>
    <row r="132" spans="2:63" x14ac:dyDescent="0.3">
      <c r="B132" s="8"/>
      <c r="C132" s="8"/>
      <c r="D132" s="8"/>
      <c r="E132" s="8"/>
      <c r="F132" s="8"/>
      <c r="G132" s="8"/>
      <c r="H132" s="8"/>
      <c r="I132" s="8"/>
      <c r="J132" s="8"/>
      <c r="K132" s="8"/>
      <c r="L132" s="8"/>
      <c r="M132" s="8"/>
      <c r="N132" s="8"/>
      <c r="O132" s="8"/>
      <c r="P132" s="8"/>
      <c r="Q132" s="8"/>
      <c r="R132" s="8"/>
      <c r="S132" s="8"/>
      <c r="T132" s="8"/>
      <c r="U132" s="8"/>
      <c r="V132" s="8"/>
      <c r="W132" s="8"/>
      <c r="X132" s="8"/>
      <c r="Y132" s="8"/>
      <c r="Z132" s="8"/>
      <c r="AA132" s="8"/>
      <c r="AB132" s="8"/>
      <c r="AC132" s="8"/>
      <c r="AD132" s="8"/>
      <c r="AE132" s="8"/>
      <c r="AF132" s="8"/>
      <c r="AG132" s="8"/>
      <c r="AH132" s="8"/>
      <c r="AI132" s="8"/>
      <c r="AJ132" s="8"/>
      <c r="AK132" s="8"/>
      <c r="AL132" s="8"/>
      <c r="AM132" s="8"/>
      <c r="AN132" s="8"/>
      <c r="AO132" s="8"/>
      <c r="AP132" s="8"/>
      <c r="AQ132" s="8"/>
      <c r="AR132" s="8"/>
      <c r="AS132" s="8"/>
      <c r="AT132" s="8"/>
      <c r="AU132" s="8"/>
      <c r="AV132" s="8"/>
      <c r="AW132" s="8"/>
      <c r="AX132" s="8"/>
      <c r="AY132" s="8"/>
      <c r="AZ132" s="8"/>
      <c r="BA132" s="8"/>
      <c r="BB132" s="8"/>
      <c r="BC132" s="8"/>
      <c r="BD132" s="8"/>
      <c r="BE132" s="8"/>
      <c r="BF132" s="8"/>
      <c r="BG132" s="8"/>
      <c r="BH132" s="8"/>
      <c r="BI132" s="8"/>
      <c r="BJ132" s="8"/>
      <c r="BK132" s="8"/>
    </row>
    <row r="133" spans="2:63" x14ac:dyDescent="0.3">
      <c r="B133" s="8"/>
      <c r="C133" s="8"/>
      <c r="D133" s="8"/>
      <c r="E133" s="8"/>
      <c r="F133" s="8"/>
      <c r="G133" s="8"/>
      <c r="H133" s="8"/>
      <c r="I133" s="8"/>
      <c r="J133" s="8"/>
      <c r="K133" s="8"/>
      <c r="L133" s="8"/>
      <c r="M133" s="8"/>
      <c r="N133" s="8"/>
      <c r="O133" s="8"/>
      <c r="P133" s="8"/>
      <c r="Q133" s="8"/>
      <c r="R133" s="8"/>
      <c r="S133" s="8"/>
      <c r="T133" s="8"/>
      <c r="U133" s="8"/>
      <c r="V133" s="8"/>
      <c r="W133" s="8"/>
      <c r="X133" s="8"/>
      <c r="Y133" s="8"/>
      <c r="Z133" s="8"/>
      <c r="AA133" s="8"/>
      <c r="AB133" s="8"/>
      <c r="AC133" s="8"/>
      <c r="AD133" s="8"/>
      <c r="AE133" s="8"/>
      <c r="AF133" s="8"/>
      <c r="AG133" s="8"/>
      <c r="AH133" s="8"/>
      <c r="AI133" s="8"/>
      <c r="AJ133" s="8"/>
      <c r="AK133" s="8"/>
      <c r="AL133" s="8"/>
      <c r="AM133" s="8"/>
      <c r="AN133" s="8"/>
      <c r="AO133" s="8"/>
      <c r="AP133" s="8"/>
      <c r="AQ133" s="8"/>
      <c r="AR133" s="8"/>
      <c r="AS133" s="8"/>
      <c r="AT133" s="8"/>
      <c r="AU133" s="8"/>
      <c r="AV133" s="8"/>
      <c r="AW133" s="8"/>
      <c r="AX133" s="8"/>
      <c r="AY133" s="8"/>
      <c r="AZ133" s="8"/>
      <c r="BA133" s="8"/>
      <c r="BB133" s="8"/>
      <c r="BC133" s="8"/>
      <c r="BD133" s="8"/>
      <c r="BE133" s="8"/>
      <c r="BF133" s="8"/>
      <c r="BG133" s="8"/>
      <c r="BH133" s="8"/>
      <c r="BI133" s="8"/>
      <c r="BJ133" s="8"/>
      <c r="BK133" s="8"/>
    </row>
    <row r="134" spans="2:63" x14ac:dyDescent="0.3">
      <c r="B134" s="8"/>
      <c r="C134" s="8"/>
      <c r="D134" s="8"/>
      <c r="E134" s="8"/>
      <c r="F134" s="8"/>
      <c r="G134" s="8"/>
      <c r="H134" s="8"/>
      <c r="I134" s="8"/>
      <c r="J134" s="8"/>
      <c r="K134" s="8"/>
      <c r="L134" s="8"/>
      <c r="M134" s="8"/>
      <c r="N134" s="8"/>
      <c r="O134" s="8"/>
      <c r="P134" s="8"/>
      <c r="Q134" s="8"/>
      <c r="R134" s="8"/>
      <c r="S134" s="8"/>
      <c r="T134" s="8"/>
      <c r="U134" s="8"/>
      <c r="V134" s="8"/>
      <c r="W134" s="8"/>
      <c r="X134" s="8"/>
      <c r="Y134" s="8"/>
      <c r="Z134" s="8"/>
      <c r="AA134" s="8"/>
      <c r="AB134" s="8"/>
      <c r="AC134" s="8"/>
      <c r="AD134" s="8"/>
      <c r="AE134" s="8"/>
      <c r="AF134" s="8"/>
      <c r="AG134" s="8"/>
      <c r="AH134" s="8"/>
      <c r="AI134" s="8"/>
      <c r="AJ134" s="8"/>
      <c r="AK134" s="8"/>
      <c r="AL134" s="8"/>
      <c r="AM134" s="8"/>
      <c r="AN134" s="8"/>
      <c r="AO134" s="8"/>
      <c r="AP134" s="8"/>
      <c r="AQ134" s="8"/>
      <c r="AR134" s="8"/>
      <c r="AS134" s="8"/>
      <c r="AT134" s="8"/>
      <c r="AU134" s="8"/>
      <c r="AV134" s="8"/>
      <c r="AW134" s="8"/>
      <c r="AX134" s="8"/>
      <c r="AY134" s="8"/>
      <c r="AZ134" s="8"/>
      <c r="BA134" s="8"/>
      <c r="BB134" s="8"/>
      <c r="BC134" s="8"/>
      <c r="BD134" s="8"/>
      <c r="BE134" s="8"/>
      <c r="BF134" s="8"/>
      <c r="BG134" s="8"/>
      <c r="BH134" s="8"/>
      <c r="BI134" s="8"/>
      <c r="BJ134" s="8"/>
      <c r="BK134" s="8"/>
    </row>
    <row r="135" spans="2:63" x14ac:dyDescent="0.3">
      <c r="B135" s="8"/>
      <c r="C135" s="8"/>
      <c r="D135" s="8"/>
      <c r="E135" s="8"/>
      <c r="F135" s="8"/>
      <c r="G135" s="8"/>
      <c r="H135" s="8"/>
      <c r="I135" s="8"/>
      <c r="J135" s="8"/>
      <c r="K135" s="8"/>
      <c r="L135" s="8"/>
      <c r="M135" s="8"/>
      <c r="N135" s="8"/>
      <c r="O135" s="8"/>
      <c r="P135" s="8"/>
      <c r="Q135" s="8"/>
      <c r="R135" s="8"/>
      <c r="S135" s="8"/>
      <c r="T135" s="8"/>
      <c r="U135" s="8"/>
      <c r="V135" s="8"/>
      <c r="W135" s="8"/>
      <c r="X135" s="8"/>
      <c r="Y135" s="8"/>
      <c r="Z135" s="8"/>
      <c r="AA135" s="8"/>
      <c r="AB135" s="8"/>
      <c r="AC135" s="8"/>
      <c r="AD135" s="8"/>
      <c r="AE135" s="8"/>
      <c r="AF135" s="8"/>
      <c r="AG135" s="8"/>
      <c r="AH135" s="8"/>
      <c r="AI135" s="8"/>
      <c r="AJ135" s="8"/>
      <c r="AK135" s="8"/>
      <c r="AL135" s="8"/>
      <c r="AM135" s="8"/>
      <c r="AN135" s="8"/>
      <c r="AO135" s="8"/>
      <c r="AP135" s="8"/>
      <c r="AQ135" s="8"/>
      <c r="AR135" s="8"/>
      <c r="AS135" s="8"/>
      <c r="AT135" s="8"/>
      <c r="AU135" s="8"/>
      <c r="AV135" s="8"/>
      <c r="AW135" s="8"/>
      <c r="AX135" s="8"/>
      <c r="AY135" s="8"/>
      <c r="AZ135" s="8"/>
      <c r="BA135" s="8"/>
      <c r="BB135" s="8"/>
      <c r="BC135" s="8"/>
      <c r="BD135" s="8"/>
      <c r="BE135" s="8"/>
      <c r="BF135" s="8"/>
      <c r="BG135" s="8"/>
      <c r="BH135" s="8"/>
      <c r="BI135" s="8"/>
      <c r="BJ135" s="8"/>
      <c r="BK135" s="8"/>
    </row>
    <row r="136" spans="2:63" x14ac:dyDescent="0.3">
      <c r="B136" s="8"/>
      <c r="C136" s="8"/>
      <c r="D136" s="8"/>
      <c r="E136" s="8"/>
      <c r="F136" s="8"/>
      <c r="G136" s="8"/>
      <c r="H136" s="8"/>
      <c r="I136" s="8"/>
      <c r="J136" s="8"/>
      <c r="K136" s="8"/>
      <c r="L136" s="8"/>
      <c r="M136" s="8"/>
      <c r="N136" s="8"/>
      <c r="O136" s="8"/>
      <c r="P136" s="8"/>
      <c r="Q136" s="8"/>
      <c r="R136" s="8"/>
      <c r="S136" s="8"/>
      <c r="T136" s="8"/>
      <c r="U136" s="8"/>
      <c r="V136" s="8"/>
      <c r="W136" s="8"/>
      <c r="X136" s="8"/>
      <c r="Y136" s="8"/>
      <c r="Z136" s="8"/>
      <c r="AA136" s="8"/>
      <c r="AB136" s="8"/>
      <c r="AC136" s="8"/>
      <c r="AD136" s="8"/>
      <c r="AE136" s="8"/>
      <c r="AF136" s="8"/>
      <c r="AG136" s="8"/>
      <c r="AH136" s="8"/>
      <c r="AI136" s="8"/>
      <c r="AJ136" s="8"/>
      <c r="AK136" s="8"/>
      <c r="AL136" s="8"/>
      <c r="AM136" s="8"/>
      <c r="AN136" s="8"/>
      <c r="AO136" s="8"/>
      <c r="AP136" s="8"/>
      <c r="AQ136" s="8"/>
      <c r="AR136" s="8"/>
      <c r="AS136" s="8"/>
      <c r="AT136" s="8"/>
      <c r="AU136" s="8"/>
      <c r="AV136" s="8"/>
      <c r="AW136" s="8"/>
      <c r="AX136" s="8"/>
      <c r="AY136" s="8"/>
      <c r="AZ136" s="8"/>
      <c r="BA136" s="8"/>
      <c r="BB136" s="8"/>
      <c r="BC136" s="8"/>
      <c r="BD136" s="8"/>
      <c r="BE136" s="8"/>
      <c r="BF136" s="8"/>
      <c r="BG136" s="8"/>
      <c r="BH136" s="8"/>
      <c r="BI136" s="8"/>
      <c r="BJ136" s="8"/>
      <c r="BK136" s="8"/>
    </row>
    <row r="137" spans="2:63" x14ac:dyDescent="0.3">
      <c r="B137" s="8"/>
      <c r="C137" s="8"/>
      <c r="D137" s="8"/>
      <c r="E137" s="8"/>
      <c r="F137" s="8"/>
      <c r="G137" s="8"/>
      <c r="H137" s="8"/>
      <c r="I137" s="8"/>
    </row>
    <row r="138" spans="2:63" x14ac:dyDescent="0.3">
      <c r="B138" s="8"/>
      <c r="C138" s="8"/>
      <c r="D138" s="8"/>
      <c r="E138" s="8"/>
      <c r="F138" s="8"/>
      <c r="G138" s="8"/>
      <c r="H138" s="8"/>
      <c r="I138" s="8"/>
    </row>
    <row r="139" spans="2:63" x14ac:dyDescent="0.3">
      <c r="B139" s="8"/>
      <c r="C139" s="8"/>
      <c r="D139" s="8"/>
      <c r="E139" s="8"/>
      <c r="F139" s="8"/>
      <c r="G139" s="8"/>
      <c r="H139" s="8"/>
      <c r="I139" s="8"/>
    </row>
    <row r="140" spans="2:63" x14ac:dyDescent="0.3">
      <c r="B140" s="8"/>
      <c r="C140" s="8"/>
      <c r="D140" s="8"/>
      <c r="E140" s="8"/>
      <c r="F140" s="8"/>
      <c r="G140" s="8"/>
      <c r="H140" s="8"/>
      <c r="I140" s="8"/>
    </row>
  </sheetData>
  <mergeCells count="317">
    <mergeCell ref="B2:I4"/>
    <mergeCell ref="P42:Q43"/>
    <mergeCell ref="R42:S43"/>
    <mergeCell ref="T42:U43"/>
    <mergeCell ref="P44:Q45"/>
    <mergeCell ref="R44:S45"/>
    <mergeCell ref="T44:U45"/>
    <mergeCell ref="P38:Q39"/>
    <mergeCell ref="R38:S39"/>
    <mergeCell ref="T38:U39"/>
    <mergeCell ref="P40:Q41"/>
    <mergeCell ref="R40:S41"/>
    <mergeCell ref="T40:U41"/>
    <mergeCell ref="J42:K43"/>
    <mergeCell ref="L42:M43"/>
    <mergeCell ref="N42:O43"/>
    <mergeCell ref="J44:K45"/>
    <mergeCell ref="L44:M45"/>
    <mergeCell ref="N44:O45"/>
    <mergeCell ref="J38:K39"/>
    <mergeCell ref="L38:M39"/>
    <mergeCell ref="N38:O39"/>
    <mergeCell ref="J40:K41"/>
    <mergeCell ref="L40:M41"/>
    <mergeCell ref="N40:O41"/>
    <mergeCell ref="J34:K35"/>
    <mergeCell ref="L34:M35"/>
    <mergeCell ref="N34:O35"/>
    <mergeCell ref="J36:K37"/>
    <mergeCell ref="L36:M37"/>
    <mergeCell ref="N36:O37"/>
    <mergeCell ref="J30:K31"/>
    <mergeCell ref="L30:M31"/>
    <mergeCell ref="N30:O31"/>
    <mergeCell ref="J32:K33"/>
    <mergeCell ref="L32:M33"/>
    <mergeCell ref="N32:O33"/>
    <mergeCell ref="V42:W43"/>
    <mergeCell ref="X42:Y43"/>
    <mergeCell ref="Z42:AA43"/>
    <mergeCell ref="V44:W45"/>
    <mergeCell ref="X44:Y45"/>
    <mergeCell ref="Z44:AA45"/>
    <mergeCell ref="V38:W39"/>
    <mergeCell ref="X38:Y39"/>
    <mergeCell ref="Z38:AA39"/>
    <mergeCell ref="V40:W41"/>
    <mergeCell ref="X40:Y41"/>
    <mergeCell ref="Z40:AA41"/>
    <mergeCell ref="P34:Q35"/>
    <mergeCell ref="R34:S35"/>
    <mergeCell ref="T34:U35"/>
    <mergeCell ref="P36:Q37"/>
    <mergeCell ref="R36:S37"/>
    <mergeCell ref="T36:U37"/>
    <mergeCell ref="P30:Q31"/>
    <mergeCell ref="R30:S31"/>
    <mergeCell ref="T30:U31"/>
    <mergeCell ref="P32:Q33"/>
    <mergeCell ref="R32:S33"/>
    <mergeCell ref="T32:U33"/>
    <mergeCell ref="V34:W35"/>
    <mergeCell ref="X34:Y35"/>
    <mergeCell ref="Z34:AA35"/>
    <mergeCell ref="V36:W37"/>
    <mergeCell ref="X36:Y37"/>
    <mergeCell ref="Z36:AA37"/>
    <mergeCell ref="V30:W31"/>
    <mergeCell ref="X30:Y31"/>
    <mergeCell ref="Z30:AA31"/>
    <mergeCell ref="V32:W33"/>
    <mergeCell ref="X32:Y33"/>
    <mergeCell ref="Z32:AA33"/>
    <mergeCell ref="V26:W27"/>
    <mergeCell ref="X26:Y27"/>
    <mergeCell ref="Z26:AA27"/>
    <mergeCell ref="V28:W29"/>
    <mergeCell ref="X28:Y29"/>
    <mergeCell ref="Z28:AA29"/>
    <mergeCell ref="V22:W23"/>
    <mergeCell ref="X22:Y23"/>
    <mergeCell ref="Z22:AA23"/>
    <mergeCell ref="V24:W25"/>
    <mergeCell ref="X24:Y25"/>
    <mergeCell ref="Z24:AA25"/>
    <mergeCell ref="P26:Q27"/>
    <mergeCell ref="R26:S27"/>
    <mergeCell ref="T26:U27"/>
    <mergeCell ref="P28:Q29"/>
    <mergeCell ref="R28:S29"/>
    <mergeCell ref="T28:U29"/>
    <mergeCell ref="P22:Q23"/>
    <mergeCell ref="R22:S23"/>
    <mergeCell ref="T22:U23"/>
    <mergeCell ref="P24:Q25"/>
    <mergeCell ref="R24:S25"/>
    <mergeCell ref="T24:U25"/>
    <mergeCell ref="J26:K27"/>
    <mergeCell ref="L26:M27"/>
    <mergeCell ref="N26:O27"/>
    <mergeCell ref="J28:K29"/>
    <mergeCell ref="L28:M29"/>
    <mergeCell ref="N28:O29"/>
    <mergeCell ref="J22:K23"/>
    <mergeCell ref="L22:M23"/>
    <mergeCell ref="N22:O23"/>
    <mergeCell ref="J24:K25"/>
    <mergeCell ref="L24:M25"/>
    <mergeCell ref="N24:O25"/>
    <mergeCell ref="P18:Q19"/>
    <mergeCell ref="R18:S19"/>
    <mergeCell ref="T18:U19"/>
    <mergeCell ref="P20:Q21"/>
    <mergeCell ref="R20:S21"/>
    <mergeCell ref="T20:U21"/>
    <mergeCell ref="P14:Q15"/>
    <mergeCell ref="R14:S15"/>
    <mergeCell ref="T14:U15"/>
    <mergeCell ref="P16:Q17"/>
    <mergeCell ref="R16:S17"/>
    <mergeCell ref="T16:U17"/>
    <mergeCell ref="J18:K19"/>
    <mergeCell ref="L18:M19"/>
    <mergeCell ref="N18:O19"/>
    <mergeCell ref="J20:K21"/>
    <mergeCell ref="L20:M21"/>
    <mergeCell ref="N20:O21"/>
    <mergeCell ref="J14:K15"/>
    <mergeCell ref="L14:M15"/>
    <mergeCell ref="N14:O15"/>
    <mergeCell ref="J16:K17"/>
    <mergeCell ref="L16:M17"/>
    <mergeCell ref="N16:O17"/>
    <mergeCell ref="AH42:AI43"/>
    <mergeCell ref="AJ42:AK43"/>
    <mergeCell ref="AL42:AM43"/>
    <mergeCell ref="AH44:AI45"/>
    <mergeCell ref="AJ44:AK45"/>
    <mergeCell ref="AL44:AM45"/>
    <mergeCell ref="AH38:AI39"/>
    <mergeCell ref="AJ38:AK39"/>
    <mergeCell ref="AL38:AM39"/>
    <mergeCell ref="AH40:AI41"/>
    <mergeCell ref="AJ40:AK41"/>
    <mergeCell ref="AL40:AM41"/>
    <mergeCell ref="AH34:AI35"/>
    <mergeCell ref="AJ34:AK35"/>
    <mergeCell ref="AL34:AM35"/>
    <mergeCell ref="AH36:AI37"/>
    <mergeCell ref="AJ36:AK37"/>
    <mergeCell ref="AL36:AM37"/>
    <mergeCell ref="AH30:AI31"/>
    <mergeCell ref="AJ30:AK31"/>
    <mergeCell ref="AL30:AM31"/>
    <mergeCell ref="AH32:AI33"/>
    <mergeCell ref="AJ32:AK33"/>
    <mergeCell ref="AL32:AM33"/>
    <mergeCell ref="AH26:AI27"/>
    <mergeCell ref="AJ26:AK27"/>
    <mergeCell ref="AL26:AM27"/>
    <mergeCell ref="AH28:AI29"/>
    <mergeCell ref="AJ28:AK29"/>
    <mergeCell ref="AL28:AM29"/>
    <mergeCell ref="AH22:AI23"/>
    <mergeCell ref="AJ22:AK23"/>
    <mergeCell ref="AL22:AM23"/>
    <mergeCell ref="AH24:AI25"/>
    <mergeCell ref="AJ24:AK25"/>
    <mergeCell ref="AL24:AM25"/>
    <mergeCell ref="AH18:AI19"/>
    <mergeCell ref="AJ18:AK19"/>
    <mergeCell ref="AL18:AM19"/>
    <mergeCell ref="AH20:AI21"/>
    <mergeCell ref="AJ20:AK21"/>
    <mergeCell ref="AL20:AM21"/>
    <mergeCell ref="AH14:AI15"/>
    <mergeCell ref="AJ14:AK15"/>
    <mergeCell ref="AL14:AM15"/>
    <mergeCell ref="AH16:AI17"/>
    <mergeCell ref="AJ16:AK17"/>
    <mergeCell ref="AL16:AM17"/>
    <mergeCell ref="AH10:AI11"/>
    <mergeCell ref="AJ10:AK11"/>
    <mergeCell ref="AL10:AM11"/>
    <mergeCell ref="AH12:AI13"/>
    <mergeCell ref="AJ12:AK13"/>
    <mergeCell ref="AL12:AM13"/>
    <mergeCell ref="AH6:AI7"/>
    <mergeCell ref="AJ6:AK7"/>
    <mergeCell ref="AL6:AM7"/>
    <mergeCell ref="AH8:AI9"/>
    <mergeCell ref="AJ8:AK9"/>
    <mergeCell ref="AL8:AM9"/>
    <mergeCell ref="AB42:AC43"/>
    <mergeCell ref="AD42:AE43"/>
    <mergeCell ref="AF42:AG43"/>
    <mergeCell ref="AB44:AC45"/>
    <mergeCell ref="AD44:AE45"/>
    <mergeCell ref="AF44:AG45"/>
    <mergeCell ref="AB38:AC39"/>
    <mergeCell ref="AD38:AE39"/>
    <mergeCell ref="AF38:AG39"/>
    <mergeCell ref="AB40:AC41"/>
    <mergeCell ref="AD40:AE41"/>
    <mergeCell ref="AF40:AG41"/>
    <mergeCell ref="AB34:AC35"/>
    <mergeCell ref="AD34:AE35"/>
    <mergeCell ref="AF34:AG35"/>
    <mergeCell ref="AB36:AC37"/>
    <mergeCell ref="AD36:AE37"/>
    <mergeCell ref="AF36:AG37"/>
    <mergeCell ref="AB30:AC31"/>
    <mergeCell ref="AD30:AE31"/>
    <mergeCell ref="AF30:AG31"/>
    <mergeCell ref="AB32:AC33"/>
    <mergeCell ref="AD32:AE33"/>
    <mergeCell ref="AF32:AG33"/>
    <mergeCell ref="AB26:AC27"/>
    <mergeCell ref="AD26:AE27"/>
    <mergeCell ref="AF26:AG27"/>
    <mergeCell ref="AB28:AC29"/>
    <mergeCell ref="AD28:AE29"/>
    <mergeCell ref="AF28:AG29"/>
    <mergeCell ref="AB22:AC23"/>
    <mergeCell ref="AD22:AE23"/>
    <mergeCell ref="AF22:AG23"/>
    <mergeCell ref="AB24:AC25"/>
    <mergeCell ref="AD24:AE25"/>
    <mergeCell ref="AF24:AG25"/>
    <mergeCell ref="AB14:AC15"/>
    <mergeCell ref="AD14:AE15"/>
    <mergeCell ref="AF14:AG15"/>
    <mergeCell ref="AB16:AC17"/>
    <mergeCell ref="AD16:AE17"/>
    <mergeCell ref="AF16:AG17"/>
    <mergeCell ref="V20:W21"/>
    <mergeCell ref="X20:Y21"/>
    <mergeCell ref="Z20:AA21"/>
    <mergeCell ref="V14:W15"/>
    <mergeCell ref="X14:Y15"/>
    <mergeCell ref="Z14:AA15"/>
    <mergeCell ref="V16:W17"/>
    <mergeCell ref="X16:Y17"/>
    <mergeCell ref="Z16:AA17"/>
    <mergeCell ref="AB18:AC19"/>
    <mergeCell ref="AD18:AE19"/>
    <mergeCell ref="V18:W19"/>
    <mergeCell ref="X18:Y19"/>
    <mergeCell ref="Z18:AA19"/>
    <mergeCell ref="AF18:AG19"/>
    <mergeCell ref="AB20:AC21"/>
    <mergeCell ref="AD20:AE21"/>
    <mergeCell ref="AF20:AG21"/>
    <mergeCell ref="AF6:AG7"/>
    <mergeCell ref="AB8:AC9"/>
    <mergeCell ref="AD8:AE9"/>
    <mergeCell ref="AF8:AG9"/>
    <mergeCell ref="AB10:AC11"/>
    <mergeCell ref="AD10:AE11"/>
    <mergeCell ref="AF10:AG11"/>
    <mergeCell ref="Z10:AA11"/>
    <mergeCell ref="V12:W13"/>
    <mergeCell ref="X12:Y13"/>
    <mergeCell ref="Z12:AA13"/>
    <mergeCell ref="AB6:AC7"/>
    <mergeCell ref="AD6:AE7"/>
    <mergeCell ref="AB12:AC13"/>
    <mergeCell ref="AD12:AE13"/>
    <mergeCell ref="AF12:AG13"/>
    <mergeCell ref="J2:AM4"/>
    <mergeCell ref="E6:I13"/>
    <mergeCell ref="E14:I21"/>
    <mergeCell ref="J6:K7"/>
    <mergeCell ref="AB46:AG51"/>
    <mergeCell ref="AH46:AM51"/>
    <mergeCell ref="P6:Q7"/>
    <mergeCell ref="P12:Q13"/>
    <mergeCell ref="L6:M7"/>
    <mergeCell ref="N6:O7"/>
    <mergeCell ref="N8:O9"/>
    <mergeCell ref="L8:M9"/>
    <mergeCell ref="J8:K9"/>
    <mergeCell ref="J10:K11"/>
    <mergeCell ref="E30:I37"/>
    <mergeCell ref="P8:Q9"/>
    <mergeCell ref="R8:S9"/>
    <mergeCell ref="T8:U9"/>
    <mergeCell ref="P10:Q11"/>
    <mergeCell ref="R10:S11"/>
    <mergeCell ref="T10:U11"/>
    <mergeCell ref="J12:K13"/>
    <mergeCell ref="L10:M11"/>
    <mergeCell ref="L12:M13"/>
    <mergeCell ref="B6:D45"/>
    <mergeCell ref="AO6:AT13"/>
    <mergeCell ref="AO14:AT21"/>
    <mergeCell ref="AO22:AT29"/>
    <mergeCell ref="AO30:AT37"/>
    <mergeCell ref="E22:I29"/>
    <mergeCell ref="E38:I45"/>
    <mergeCell ref="J46:O51"/>
    <mergeCell ref="P46:U51"/>
    <mergeCell ref="V46:AA51"/>
    <mergeCell ref="N10:O11"/>
    <mergeCell ref="N12:O13"/>
    <mergeCell ref="R12:S13"/>
    <mergeCell ref="T12:U13"/>
    <mergeCell ref="V6:W7"/>
    <mergeCell ref="X6:Y7"/>
    <mergeCell ref="Z6:AA7"/>
    <mergeCell ref="V8:W9"/>
    <mergeCell ref="X8:Y9"/>
    <mergeCell ref="Z8:AA9"/>
    <mergeCell ref="V10:W11"/>
    <mergeCell ref="X10:Y11"/>
    <mergeCell ref="R6:S7"/>
    <mergeCell ref="T6:U7"/>
  </mergeCells>
  <pageMargins left="0.7" right="0.7" top="0.75" bottom="0.75" header="0.3" footer="0.3"/>
  <pageSetup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L70"/>
  <sheetViews>
    <sheetView showGridLines="0" zoomScale="60" zoomScaleNormal="60" zoomScalePageLayoutView="60" workbookViewId="0">
      <selection activeCell="D8" sqref="D8:G8"/>
    </sheetView>
  </sheetViews>
  <sheetFormatPr baseColWidth="10" defaultColWidth="24.44140625" defaultRowHeight="15.6" x14ac:dyDescent="0.3"/>
  <cols>
    <col min="1" max="1" width="15.44140625" style="63" customWidth="1"/>
    <col min="2" max="2" width="34.44140625" style="63" customWidth="1"/>
    <col min="3" max="3" width="21.44140625" style="63" customWidth="1"/>
    <col min="4" max="4" width="49.44140625" style="63" customWidth="1"/>
    <col min="5" max="5" width="39" style="63" customWidth="1"/>
    <col min="6" max="6" width="37.44140625" style="63" customWidth="1"/>
    <col min="7" max="7" width="34" style="63" customWidth="1"/>
    <col min="8" max="9" width="25.44140625" style="63" customWidth="1"/>
    <col min="10" max="16384" width="24.44140625" style="63"/>
  </cols>
  <sheetData>
    <row r="1" spans="1:12" s="62" customFormat="1" ht="20.25" customHeight="1" x14ac:dyDescent="0.3">
      <c r="A1" s="430"/>
      <c r="B1" s="159" t="s">
        <v>0</v>
      </c>
      <c r="C1" s="160"/>
      <c r="D1" s="160"/>
      <c r="E1" s="160"/>
      <c r="F1" s="161"/>
      <c r="G1" s="59" t="s">
        <v>1</v>
      </c>
      <c r="H1" s="60"/>
      <c r="I1" s="61"/>
      <c r="J1" s="61"/>
      <c r="K1" s="61"/>
      <c r="L1" s="61"/>
    </row>
    <row r="2" spans="1:12" s="62" customFormat="1" ht="20.25" customHeight="1" x14ac:dyDescent="0.3">
      <c r="A2" s="430"/>
      <c r="B2" s="162"/>
      <c r="C2" s="163"/>
      <c r="D2" s="163"/>
      <c r="E2" s="163"/>
      <c r="F2" s="164"/>
      <c r="G2" s="59" t="s">
        <v>2</v>
      </c>
      <c r="H2" s="60"/>
      <c r="I2" s="61"/>
      <c r="J2" s="61"/>
      <c r="K2" s="61"/>
      <c r="L2" s="61"/>
    </row>
    <row r="3" spans="1:12" s="62" customFormat="1" ht="20.25" customHeight="1" x14ac:dyDescent="0.3">
      <c r="A3" s="430"/>
      <c r="B3" s="162"/>
      <c r="C3" s="163"/>
      <c r="D3" s="163"/>
      <c r="E3" s="163"/>
      <c r="F3" s="164"/>
      <c r="G3" s="59" t="s">
        <v>3</v>
      </c>
      <c r="H3" s="60"/>
      <c r="I3" s="61"/>
      <c r="J3" s="61"/>
      <c r="K3" s="61"/>
      <c r="L3" s="61"/>
    </row>
    <row r="4" spans="1:12" s="62" customFormat="1" ht="20.25" customHeight="1" x14ac:dyDescent="0.3">
      <c r="A4" s="430"/>
      <c r="B4" s="165"/>
      <c r="C4" s="166"/>
      <c r="D4" s="166"/>
      <c r="E4" s="166"/>
      <c r="F4" s="167"/>
      <c r="G4" s="59" t="s">
        <v>727</v>
      </c>
      <c r="H4" s="60"/>
      <c r="I4" s="61"/>
      <c r="J4" s="61"/>
      <c r="K4" s="61"/>
      <c r="L4" s="61"/>
    </row>
    <row r="5" spans="1:12" s="61" customFormat="1" ht="20.25" customHeight="1" x14ac:dyDescent="0.3">
      <c r="H5" s="60"/>
    </row>
    <row r="6" spans="1:12" s="61" customFormat="1" ht="25.2" x14ac:dyDescent="0.3">
      <c r="A6" s="177" t="s">
        <v>728</v>
      </c>
      <c r="B6" s="177"/>
      <c r="C6" s="177"/>
      <c r="D6" s="177"/>
      <c r="E6" s="177"/>
      <c r="F6" s="177"/>
      <c r="G6" s="177"/>
      <c r="H6" s="60"/>
    </row>
    <row r="7" spans="1:12" s="61" customFormat="1" x14ac:dyDescent="0.3"/>
    <row r="8" spans="1:12" ht="20.25" customHeight="1" x14ac:dyDescent="0.3">
      <c r="A8" s="433" t="s">
        <v>6</v>
      </c>
      <c r="B8" s="434"/>
      <c r="C8" s="435"/>
      <c r="D8" s="436" t="s">
        <v>7</v>
      </c>
      <c r="E8" s="437"/>
      <c r="F8" s="437"/>
      <c r="G8" s="438"/>
      <c r="H8" s="60"/>
      <c r="I8" s="61"/>
    </row>
    <row r="9" spans="1:12" ht="23.4" x14ac:dyDescent="0.3">
      <c r="A9" s="431" t="s">
        <v>8</v>
      </c>
      <c r="B9" s="431"/>
      <c r="C9" s="431"/>
      <c r="D9" s="432" t="s">
        <v>11</v>
      </c>
      <c r="E9" s="432"/>
      <c r="F9" s="432"/>
      <c r="G9" s="432"/>
      <c r="H9" s="60"/>
      <c r="I9" s="61"/>
    </row>
    <row r="10" spans="1:12" ht="54.75" customHeight="1" x14ac:dyDescent="0.3">
      <c r="A10" s="439" t="s">
        <v>10</v>
      </c>
      <c r="B10" s="439"/>
      <c r="C10" s="439"/>
      <c r="D10" s="440" t="s">
        <v>9</v>
      </c>
      <c r="E10" s="440"/>
      <c r="F10" s="440"/>
      <c r="G10" s="440"/>
      <c r="H10" s="60"/>
      <c r="I10" s="61"/>
    </row>
    <row r="11" spans="1:12" s="61" customFormat="1" ht="23.4" x14ac:dyDescent="0.3">
      <c r="H11" s="60"/>
    </row>
    <row r="12" spans="1:12" s="61" customFormat="1" ht="27.75" customHeight="1" x14ac:dyDescent="0.3">
      <c r="A12" s="441" t="s">
        <v>729</v>
      </c>
      <c r="B12" s="441"/>
      <c r="C12" s="441"/>
      <c r="D12" s="441" t="s">
        <v>730</v>
      </c>
      <c r="E12" s="441"/>
      <c r="F12" s="441" t="s">
        <v>731</v>
      </c>
      <c r="G12" s="441"/>
      <c r="H12" s="64"/>
      <c r="I12" s="65"/>
    </row>
    <row r="13" spans="1:12" s="61" customFormat="1" ht="30" customHeight="1" x14ac:dyDescent="0.3">
      <c r="A13" s="428" t="s">
        <v>732</v>
      </c>
      <c r="B13" s="428"/>
      <c r="C13" s="428"/>
      <c r="D13" s="429" t="s">
        <v>733</v>
      </c>
      <c r="E13" s="429"/>
      <c r="F13" s="429" t="s">
        <v>162</v>
      </c>
      <c r="G13" s="429"/>
      <c r="H13" s="66"/>
      <c r="I13" s="67"/>
    </row>
    <row r="14" spans="1:12" s="61" customFormat="1" ht="30" customHeight="1" x14ac:dyDescent="0.3">
      <c r="A14" s="442"/>
      <c r="B14" s="442"/>
      <c r="C14" s="442"/>
      <c r="D14" s="429"/>
      <c r="E14" s="429"/>
      <c r="F14" s="429"/>
      <c r="G14" s="429"/>
      <c r="H14" s="68"/>
      <c r="I14" s="69"/>
    </row>
    <row r="15" spans="1:12" s="61" customFormat="1" ht="30" customHeight="1" x14ac:dyDescent="0.3">
      <c r="A15" s="442"/>
      <c r="B15" s="442"/>
      <c r="C15" s="442"/>
      <c r="D15" s="429"/>
      <c r="E15" s="429"/>
      <c r="F15" s="429"/>
      <c r="G15" s="429"/>
      <c r="H15" s="68"/>
      <c r="I15" s="69"/>
    </row>
    <row r="16" spans="1:12" s="61" customFormat="1" ht="30" customHeight="1" x14ac:dyDescent="0.3">
      <c r="A16" s="442"/>
      <c r="B16" s="442"/>
      <c r="C16" s="442"/>
      <c r="D16" s="429"/>
      <c r="E16" s="429"/>
      <c r="F16" s="429"/>
      <c r="G16" s="429"/>
      <c r="H16" s="68"/>
      <c r="I16" s="69"/>
    </row>
    <row r="17" spans="1:9" s="61" customFormat="1" ht="30" customHeight="1" x14ac:dyDescent="0.3">
      <c r="A17" s="442"/>
      <c r="B17" s="442"/>
      <c r="C17" s="442"/>
      <c r="D17" s="429"/>
      <c r="E17" s="429"/>
      <c r="F17" s="429"/>
      <c r="G17" s="429"/>
      <c r="H17" s="68"/>
      <c r="I17" s="69"/>
    </row>
    <row r="18" spans="1:9" s="61" customFormat="1" ht="30" customHeight="1" x14ac:dyDescent="0.3">
      <c r="A18" s="442"/>
      <c r="B18" s="442"/>
      <c r="C18" s="442"/>
      <c r="D18" s="429"/>
      <c r="E18" s="429"/>
      <c r="F18" s="429"/>
      <c r="G18" s="429"/>
      <c r="H18" s="70"/>
    </row>
    <row r="19" spans="1:9" s="61" customFormat="1" ht="30" customHeight="1" x14ac:dyDescent="0.3">
      <c r="A19" s="442"/>
      <c r="B19" s="442"/>
      <c r="C19" s="442"/>
      <c r="D19" s="429"/>
      <c r="E19" s="429"/>
      <c r="F19" s="429"/>
      <c r="G19" s="429"/>
      <c r="H19" s="70"/>
    </row>
    <row r="20" spans="1:9" s="61" customFormat="1" ht="30" customHeight="1" x14ac:dyDescent="0.3">
      <c r="A20" s="442"/>
      <c r="B20" s="442"/>
      <c r="C20" s="442"/>
      <c r="D20" s="429"/>
      <c r="E20" s="429"/>
      <c r="F20" s="429"/>
      <c r="G20" s="429"/>
    </row>
    <row r="21" spans="1:9" s="61" customFormat="1" ht="30" customHeight="1" x14ac:dyDescent="0.3">
      <c r="A21" s="442"/>
      <c r="B21" s="442"/>
      <c r="C21" s="442"/>
      <c r="D21" s="429"/>
      <c r="E21" s="429"/>
      <c r="F21" s="429"/>
      <c r="G21" s="429"/>
    </row>
    <row r="22" spans="1:9" s="61" customFormat="1" ht="30" customHeight="1" x14ac:dyDescent="0.3">
      <c r="A22" s="442"/>
      <c r="B22" s="442"/>
      <c r="C22" s="442"/>
      <c r="D22" s="429"/>
      <c r="E22" s="429"/>
      <c r="F22" s="429"/>
      <c r="G22" s="429"/>
    </row>
    <row r="23" spans="1:9" s="61" customFormat="1" ht="30" customHeight="1" x14ac:dyDescent="0.3">
      <c r="A23" s="442"/>
      <c r="B23" s="442"/>
      <c r="C23" s="442"/>
      <c r="D23" s="429"/>
      <c r="E23" s="429"/>
      <c r="F23" s="429"/>
      <c r="G23" s="429"/>
    </row>
    <row r="24" spans="1:9" s="61" customFormat="1" x14ac:dyDescent="0.3"/>
    <row r="25" spans="1:9" s="61" customFormat="1" x14ac:dyDescent="0.3"/>
    <row r="26" spans="1:9" s="61" customFormat="1" x14ac:dyDescent="0.3"/>
    <row r="27" spans="1:9" s="61" customFormat="1" x14ac:dyDescent="0.3"/>
    <row r="28" spans="1:9" s="61" customFormat="1" x14ac:dyDescent="0.3"/>
    <row r="29" spans="1:9" s="61" customFormat="1" x14ac:dyDescent="0.3"/>
    <row r="30" spans="1:9" s="61" customFormat="1" x14ac:dyDescent="0.3"/>
    <row r="31" spans="1:9" s="61" customFormat="1" x14ac:dyDescent="0.3"/>
    <row r="32" spans="1:9" s="61" customFormat="1" x14ac:dyDescent="0.3"/>
    <row r="33" s="61" customFormat="1" x14ac:dyDescent="0.3"/>
    <row r="34" s="61" customFormat="1" x14ac:dyDescent="0.3"/>
    <row r="35" s="61" customFormat="1" x14ac:dyDescent="0.3"/>
    <row r="36" s="61" customFormat="1" x14ac:dyDescent="0.3"/>
    <row r="37" s="61" customFormat="1" x14ac:dyDescent="0.3"/>
    <row r="38" s="61" customFormat="1" x14ac:dyDescent="0.3"/>
    <row r="39" s="61" customFormat="1" x14ac:dyDescent="0.3"/>
    <row r="40" s="61" customFormat="1" x14ac:dyDescent="0.3"/>
    <row r="41" s="61" customFormat="1" x14ac:dyDescent="0.3"/>
    <row r="42" s="61" customFormat="1" x14ac:dyDescent="0.3"/>
    <row r="43" s="61" customFormat="1" x14ac:dyDescent="0.3"/>
    <row r="44" s="61" customFormat="1" x14ac:dyDescent="0.3"/>
    <row r="45" s="61" customFormat="1" x14ac:dyDescent="0.3"/>
    <row r="46" s="61" customFormat="1" x14ac:dyDescent="0.3"/>
    <row r="47" s="61" customFormat="1" x14ac:dyDescent="0.3"/>
    <row r="48" s="61" customFormat="1" x14ac:dyDescent="0.3"/>
    <row r="49" s="61" customFormat="1" x14ac:dyDescent="0.3"/>
    <row r="50" s="61" customFormat="1" x14ac:dyDescent="0.3"/>
    <row r="51" s="61" customFormat="1" x14ac:dyDescent="0.3"/>
    <row r="52" s="61" customFormat="1" x14ac:dyDescent="0.3"/>
    <row r="53" s="61" customFormat="1" x14ac:dyDescent="0.3"/>
    <row r="54" s="61" customFormat="1" x14ac:dyDescent="0.3"/>
    <row r="55" s="61" customFormat="1" x14ac:dyDescent="0.3"/>
    <row r="56" s="61" customFormat="1" x14ac:dyDescent="0.3"/>
    <row r="57" s="61" customFormat="1" x14ac:dyDescent="0.3"/>
    <row r="58" s="61" customFormat="1" x14ac:dyDescent="0.3"/>
    <row r="59" s="61" customFormat="1" x14ac:dyDescent="0.3"/>
    <row r="60" s="61" customFormat="1" x14ac:dyDescent="0.3"/>
    <row r="61" s="61" customFormat="1" x14ac:dyDescent="0.3"/>
    <row r="62" s="61" customFormat="1" x14ac:dyDescent="0.3"/>
    <row r="63" s="61" customFormat="1" x14ac:dyDescent="0.3"/>
    <row r="64" s="61" customFormat="1" x14ac:dyDescent="0.3"/>
    <row r="65" s="61" customFormat="1" x14ac:dyDescent="0.3"/>
    <row r="66" s="61" customFormat="1" x14ac:dyDescent="0.3"/>
    <row r="67" s="61" customFormat="1" x14ac:dyDescent="0.3"/>
    <row r="68" s="61" customFormat="1" x14ac:dyDescent="0.3"/>
    <row r="69" s="61" customFormat="1" x14ac:dyDescent="0.3"/>
    <row r="70" s="61" customFormat="1" x14ac:dyDescent="0.3"/>
  </sheetData>
  <mergeCells count="45">
    <mergeCell ref="A22:C22"/>
    <mergeCell ref="D22:E22"/>
    <mergeCell ref="F22:G22"/>
    <mergeCell ref="A23:C23"/>
    <mergeCell ref="D23:E23"/>
    <mergeCell ref="F23:G23"/>
    <mergeCell ref="A20:C20"/>
    <mergeCell ref="D20:E20"/>
    <mergeCell ref="F20:G20"/>
    <mergeCell ref="A21:C21"/>
    <mergeCell ref="D21:E21"/>
    <mergeCell ref="F21:G21"/>
    <mergeCell ref="A18:C18"/>
    <mergeCell ref="D18:E18"/>
    <mergeCell ref="F18:G18"/>
    <mergeCell ref="A19:C19"/>
    <mergeCell ref="D19:E19"/>
    <mergeCell ref="F19:G19"/>
    <mergeCell ref="A16:C16"/>
    <mergeCell ref="D16:E16"/>
    <mergeCell ref="F16:G16"/>
    <mergeCell ref="A17:C17"/>
    <mergeCell ref="D17:E17"/>
    <mergeCell ref="F17:G17"/>
    <mergeCell ref="A14:C14"/>
    <mergeCell ref="D14:E14"/>
    <mergeCell ref="F14:G14"/>
    <mergeCell ref="A15:C15"/>
    <mergeCell ref="D15:E15"/>
    <mergeCell ref="F15:G15"/>
    <mergeCell ref="A13:C13"/>
    <mergeCell ref="D13:E13"/>
    <mergeCell ref="F13:G13"/>
    <mergeCell ref="A1:A4"/>
    <mergeCell ref="B1:F4"/>
    <mergeCell ref="A6:G6"/>
    <mergeCell ref="A9:C9"/>
    <mergeCell ref="D9:G9"/>
    <mergeCell ref="A8:C8"/>
    <mergeCell ref="D8:G8"/>
    <mergeCell ref="A10:C10"/>
    <mergeCell ref="D10:G10"/>
    <mergeCell ref="A12:C12"/>
    <mergeCell ref="D12:E12"/>
    <mergeCell ref="F12:G12"/>
  </mergeCells>
  <dataValidations count="1">
    <dataValidation type="list" allowBlank="1" showInputMessage="1" showErrorMessage="1" sqref="G15:G17" xr:uid="{00000000-0002-0000-0100-000000000000}">
      <formula1>$H$12:$H$19</formula1>
    </dataValidation>
  </dataValidations>
  <pageMargins left="0.7" right="0.7" top="0.75" bottom="0.75" header="0.3" footer="0.3"/>
  <pageSetup orientation="portrait" verticalDpi="300" r:id="rId1"/>
  <drawing r:id="rId2"/>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100-000001000000}">
          <x14:formula1>
            <xm:f>'Opciones Tratamiento'!$B$23:$B$35</xm:f>
          </x14:formula1>
          <xm:sqref>D8:G8</xm:sqref>
        </x14:dataValidation>
      </x14:dataValidations>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sheetPr>
    <tabColor theme="7" tint="-0.249977111117893"/>
  </sheetPr>
  <dimension ref="B1:F21"/>
  <sheetViews>
    <sheetView workbookViewId="0">
      <selection activeCell="A19" sqref="A19"/>
    </sheetView>
  </sheetViews>
  <sheetFormatPr baseColWidth="10" defaultColWidth="14.44140625" defaultRowHeight="13.8" x14ac:dyDescent="0.3"/>
  <cols>
    <col min="1" max="2" width="14.44140625" style="10"/>
    <col min="3" max="3" width="17" style="10" customWidth="1"/>
    <col min="4" max="4" width="14.44140625" style="10"/>
    <col min="5" max="5" width="46" style="10" customWidth="1"/>
    <col min="6" max="16384" width="14.44140625" style="10"/>
  </cols>
  <sheetData>
    <row r="1" spans="2:6" ht="24" customHeight="1" thickBot="1" x14ac:dyDescent="0.35">
      <c r="B1" s="443" t="s">
        <v>734</v>
      </c>
      <c r="C1" s="444"/>
      <c r="D1" s="444"/>
      <c r="E1" s="444"/>
      <c r="F1" s="445"/>
    </row>
    <row r="2" spans="2:6" ht="16.2" thickBot="1" x14ac:dyDescent="0.35">
      <c r="B2" s="11"/>
      <c r="C2" s="11"/>
      <c r="D2" s="11"/>
      <c r="E2" s="11"/>
      <c r="F2" s="11"/>
    </row>
    <row r="3" spans="2:6" ht="16.2" thickBot="1" x14ac:dyDescent="0.35">
      <c r="B3" s="447" t="s">
        <v>735</v>
      </c>
      <c r="C3" s="448"/>
      <c r="D3" s="448"/>
      <c r="E3" s="44" t="s">
        <v>736</v>
      </c>
      <c r="F3" s="45" t="s">
        <v>737</v>
      </c>
    </row>
    <row r="4" spans="2:6" ht="31.2" x14ac:dyDescent="0.3">
      <c r="B4" s="449" t="s">
        <v>738</v>
      </c>
      <c r="C4" s="451" t="s">
        <v>107</v>
      </c>
      <c r="D4" s="12" t="s">
        <v>143</v>
      </c>
      <c r="E4" s="13" t="s">
        <v>739</v>
      </c>
      <c r="F4" s="14">
        <v>0.25</v>
      </c>
    </row>
    <row r="5" spans="2:6" ht="46.8" x14ac:dyDescent="0.3">
      <c r="B5" s="450"/>
      <c r="C5" s="452"/>
      <c r="D5" s="15" t="s">
        <v>158</v>
      </c>
      <c r="E5" s="16" t="s">
        <v>740</v>
      </c>
      <c r="F5" s="17">
        <v>0.15</v>
      </c>
    </row>
    <row r="6" spans="2:6" ht="46.8" x14ac:dyDescent="0.3">
      <c r="B6" s="450"/>
      <c r="C6" s="452"/>
      <c r="D6" s="15" t="s">
        <v>126</v>
      </c>
      <c r="E6" s="16" t="s">
        <v>741</v>
      </c>
      <c r="F6" s="17">
        <v>0.1</v>
      </c>
    </row>
    <row r="7" spans="2:6" ht="15.6" hidden="1" x14ac:dyDescent="0.3">
      <c r="B7" s="450"/>
      <c r="C7" s="15"/>
      <c r="D7" s="15" t="s">
        <v>162</v>
      </c>
      <c r="E7" s="16"/>
      <c r="F7" s="17"/>
    </row>
    <row r="8" spans="2:6" ht="62.4" x14ac:dyDescent="0.3">
      <c r="B8" s="450"/>
      <c r="C8" s="452" t="s">
        <v>108</v>
      </c>
      <c r="D8" s="15" t="s">
        <v>539</v>
      </c>
      <c r="E8" s="16" t="s">
        <v>742</v>
      </c>
      <c r="F8" s="17">
        <v>0.25</v>
      </c>
    </row>
    <row r="9" spans="2:6" ht="31.2" x14ac:dyDescent="0.3">
      <c r="B9" s="450"/>
      <c r="C9" s="452"/>
      <c r="D9" s="15" t="s">
        <v>127</v>
      </c>
      <c r="E9" s="16" t="s">
        <v>743</v>
      </c>
      <c r="F9" s="17">
        <v>0.15</v>
      </c>
    </row>
    <row r="10" spans="2:6" ht="15.6" hidden="1" x14ac:dyDescent="0.3">
      <c r="B10" s="29"/>
      <c r="C10" s="15"/>
      <c r="D10" s="15" t="s">
        <v>162</v>
      </c>
      <c r="E10" s="16"/>
      <c r="F10" s="17"/>
    </row>
    <row r="11" spans="2:6" ht="46.8" x14ac:dyDescent="0.3">
      <c r="B11" s="450" t="s">
        <v>744</v>
      </c>
      <c r="C11" s="452" t="s">
        <v>110</v>
      </c>
      <c r="D11" s="15" t="s">
        <v>128</v>
      </c>
      <c r="E11" s="16" t="s">
        <v>745</v>
      </c>
      <c r="F11" s="18" t="s">
        <v>746</v>
      </c>
    </row>
    <row r="12" spans="2:6" ht="46.8" x14ac:dyDescent="0.3">
      <c r="B12" s="450"/>
      <c r="C12" s="452"/>
      <c r="D12" s="15" t="s">
        <v>144</v>
      </c>
      <c r="E12" s="16" t="s">
        <v>747</v>
      </c>
      <c r="F12" s="18" t="s">
        <v>746</v>
      </c>
    </row>
    <row r="13" spans="2:6" ht="15.6" x14ac:dyDescent="0.3">
      <c r="B13" s="450"/>
      <c r="C13" s="15"/>
      <c r="D13" s="15" t="s">
        <v>162</v>
      </c>
      <c r="E13" s="16"/>
      <c r="F13" s="18"/>
    </row>
    <row r="14" spans="2:6" ht="46.8" x14ac:dyDescent="0.3">
      <c r="B14" s="450"/>
      <c r="C14" s="452" t="s">
        <v>111</v>
      </c>
      <c r="D14" s="15" t="s">
        <v>151</v>
      </c>
      <c r="E14" s="16" t="s">
        <v>748</v>
      </c>
      <c r="F14" s="18" t="s">
        <v>746</v>
      </c>
    </row>
    <row r="15" spans="2:6" ht="46.8" x14ac:dyDescent="0.3">
      <c r="B15" s="450"/>
      <c r="C15" s="452"/>
      <c r="D15" s="15" t="s">
        <v>129</v>
      </c>
      <c r="E15" s="16" t="s">
        <v>749</v>
      </c>
      <c r="F15" s="18" t="s">
        <v>746</v>
      </c>
    </row>
    <row r="16" spans="2:6" ht="15.6" hidden="1" x14ac:dyDescent="0.3">
      <c r="B16" s="450"/>
      <c r="C16" s="15"/>
      <c r="D16" s="15" t="s">
        <v>162</v>
      </c>
      <c r="E16" s="16"/>
      <c r="F16" s="18"/>
    </row>
    <row r="17" spans="2:6" ht="31.2" x14ac:dyDescent="0.3">
      <c r="B17" s="450"/>
      <c r="C17" s="452" t="s">
        <v>112</v>
      </c>
      <c r="D17" s="15" t="s">
        <v>130</v>
      </c>
      <c r="E17" s="16" t="s">
        <v>750</v>
      </c>
      <c r="F17" s="18" t="s">
        <v>746</v>
      </c>
    </row>
    <row r="18" spans="2:6" ht="16.2" thickBot="1" x14ac:dyDescent="0.35">
      <c r="B18" s="453"/>
      <c r="C18" s="454"/>
      <c r="D18" s="19" t="s">
        <v>540</v>
      </c>
      <c r="E18" s="20" t="s">
        <v>751</v>
      </c>
      <c r="F18" s="21" t="s">
        <v>746</v>
      </c>
    </row>
    <row r="19" spans="2:6" ht="15.6" hidden="1" x14ac:dyDescent="0.3">
      <c r="B19" s="56"/>
      <c r="C19" s="56"/>
      <c r="D19" s="15" t="s">
        <v>162</v>
      </c>
      <c r="E19" s="57"/>
      <c r="F19" s="58"/>
    </row>
    <row r="20" spans="2:6" ht="49.65" customHeight="1" x14ac:dyDescent="0.3">
      <c r="B20" s="446" t="s">
        <v>752</v>
      </c>
      <c r="C20" s="446"/>
      <c r="D20" s="446"/>
      <c r="E20" s="446"/>
      <c r="F20" s="446"/>
    </row>
    <row r="21" spans="2:6" ht="27" customHeight="1" x14ac:dyDescent="0.3">
      <c r="B21" s="22"/>
    </row>
  </sheetData>
  <mergeCells count="10">
    <mergeCell ref="B1:F1"/>
    <mergeCell ref="B20:F20"/>
    <mergeCell ref="B3:D3"/>
    <mergeCell ref="B4:B9"/>
    <mergeCell ref="C4:C6"/>
    <mergeCell ref="C8:C9"/>
    <mergeCell ref="B11:B18"/>
    <mergeCell ref="C11:C12"/>
    <mergeCell ref="C14:C15"/>
    <mergeCell ref="C17:C18"/>
  </mergeCells>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tabColor rgb="FF00B0F0"/>
  </sheetPr>
  <dimension ref="A1:AK55"/>
  <sheetViews>
    <sheetView zoomScale="80" zoomScaleNormal="80" zoomScalePageLayoutView="80" workbookViewId="0">
      <selection activeCell="C6" sqref="C6"/>
    </sheetView>
  </sheetViews>
  <sheetFormatPr baseColWidth="10" defaultColWidth="11.44140625" defaultRowHeight="14.4" x14ac:dyDescent="0.3"/>
  <cols>
    <col min="2" max="2" width="24.109375" customWidth="1"/>
    <col min="3" max="3" width="70.109375" customWidth="1"/>
    <col min="4" max="4" width="29.88671875" customWidth="1"/>
  </cols>
  <sheetData>
    <row r="1" spans="1:37" ht="23.4" x14ac:dyDescent="0.3">
      <c r="A1" s="8"/>
      <c r="B1" s="455" t="s">
        <v>753</v>
      </c>
      <c r="C1" s="455"/>
      <c r="D1" s="455"/>
      <c r="E1" s="8"/>
      <c r="F1" s="8"/>
      <c r="G1" s="8"/>
      <c r="H1" s="8"/>
      <c r="I1" s="8"/>
      <c r="J1" s="8"/>
      <c r="K1" s="8"/>
      <c r="L1" s="8"/>
      <c r="M1" s="8"/>
      <c r="N1" s="8"/>
      <c r="O1" s="8"/>
      <c r="P1" s="8"/>
      <c r="Q1" s="8"/>
      <c r="R1" s="8"/>
      <c r="S1" s="8"/>
      <c r="T1" s="8"/>
      <c r="U1" s="8"/>
      <c r="V1" s="8"/>
      <c r="W1" s="8"/>
      <c r="X1" s="8"/>
      <c r="Y1" s="8"/>
      <c r="Z1" s="8"/>
      <c r="AA1" s="8"/>
      <c r="AB1" s="8"/>
      <c r="AC1" s="8"/>
      <c r="AD1" s="8"/>
      <c r="AE1" s="8"/>
    </row>
    <row r="2" spans="1:37" x14ac:dyDescent="0.3">
      <c r="A2" s="8"/>
      <c r="B2" s="8"/>
      <c r="C2" s="8"/>
      <c r="D2" s="8"/>
      <c r="E2" s="8"/>
      <c r="F2" s="8"/>
      <c r="G2" s="8"/>
      <c r="H2" s="8"/>
      <c r="I2" s="8"/>
      <c r="J2" s="8"/>
      <c r="K2" s="8"/>
      <c r="L2" s="8"/>
      <c r="M2" s="8"/>
      <c r="N2" s="8"/>
      <c r="O2" s="8"/>
      <c r="P2" s="8"/>
      <c r="Q2" s="8"/>
      <c r="R2" s="8"/>
      <c r="S2" s="8"/>
      <c r="T2" s="8"/>
      <c r="U2" s="8"/>
      <c r="V2" s="8"/>
      <c r="W2" s="8"/>
      <c r="X2" s="8"/>
      <c r="Y2" s="8"/>
      <c r="Z2" s="8"/>
      <c r="AA2" s="8"/>
      <c r="AB2" s="8"/>
      <c r="AC2" s="8"/>
      <c r="AD2" s="8"/>
      <c r="AE2" s="8"/>
    </row>
    <row r="3" spans="1:37" ht="25.2" x14ac:dyDescent="0.3">
      <c r="A3" s="8"/>
      <c r="B3" s="3"/>
      <c r="C3" s="46" t="s">
        <v>754</v>
      </c>
      <c r="D3" s="46" t="s">
        <v>329</v>
      </c>
      <c r="E3" s="8"/>
      <c r="F3" s="8"/>
      <c r="G3" s="8"/>
      <c r="H3" s="8"/>
      <c r="I3" s="8"/>
      <c r="J3" s="8"/>
      <c r="K3" s="8"/>
      <c r="L3" s="8"/>
      <c r="M3" s="8"/>
      <c r="N3" s="8"/>
      <c r="O3" s="8"/>
      <c r="P3" s="8"/>
      <c r="Q3" s="8"/>
      <c r="R3" s="8"/>
      <c r="S3" s="8"/>
      <c r="T3" s="8"/>
      <c r="U3" s="8"/>
      <c r="V3" s="8"/>
      <c r="W3" s="8"/>
      <c r="X3" s="8"/>
      <c r="Y3" s="8"/>
      <c r="Z3" s="8"/>
      <c r="AA3" s="8"/>
      <c r="AB3" s="8"/>
      <c r="AC3" s="8"/>
      <c r="AD3" s="8"/>
      <c r="AE3" s="8"/>
    </row>
    <row r="4" spans="1:37" ht="50.4" x14ac:dyDescent="0.3">
      <c r="A4" s="8"/>
      <c r="B4" s="49" t="s">
        <v>331</v>
      </c>
      <c r="C4" s="47" t="s">
        <v>755</v>
      </c>
      <c r="D4" s="48">
        <v>0.2</v>
      </c>
      <c r="E4" s="8"/>
      <c r="F4" s="8"/>
      <c r="G4" s="8"/>
      <c r="H4" s="8"/>
      <c r="I4" s="8"/>
      <c r="J4" s="8"/>
      <c r="K4" s="8"/>
      <c r="L4" s="8"/>
      <c r="M4" s="8"/>
      <c r="N4" s="8"/>
      <c r="O4" s="8"/>
      <c r="P4" s="8"/>
      <c r="Q4" s="8"/>
      <c r="R4" s="8"/>
      <c r="S4" s="8"/>
      <c r="T4" s="8"/>
      <c r="U4" s="8"/>
      <c r="V4" s="8"/>
      <c r="W4" s="8"/>
      <c r="X4" s="8"/>
      <c r="Y4" s="8"/>
      <c r="Z4" s="8"/>
      <c r="AA4" s="8"/>
      <c r="AB4" s="8"/>
      <c r="AC4" s="8"/>
      <c r="AD4" s="8"/>
      <c r="AE4" s="8"/>
    </row>
    <row r="5" spans="1:37" ht="50.4" x14ac:dyDescent="0.3">
      <c r="A5" s="8"/>
      <c r="B5" s="50" t="s">
        <v>173</v>
      </c>
      <c r="C5" s="47" t="s">
        <v>756</v>
      </c>
      <c r="D5" s="48">
        <v>0.4</v>
      </c>
      <c r="E5" s="8"/>
      <c r="F5" s="8"/>
      <c r="G5" s="8"/>
      <c r="H5" s="8"/>
      <c r="I5" s="8"/>
      <c r="J5" s="8"/>
      <c r="K5" s="8"/>
      <c r="L5" s="8"/>
      <c r="M5" s="8"/>
      <c r="N5" s="8"/>
      <c r="O5" s="8"/>
      <c r="P5" s="8"/>
      <c r="Q5" s="8"/>
      <c r="R5" s="8"/>
      <c r="S5" s="8"/>
      <c r="T5" s="8"/>
      <c r="U5" s="8"/>
      <c r="V5" s="8"/>
      <c r="W5" s="8"/>
      <c r="X5" s="8"/>
      <c r="Y5" s="8"/>
      <c r="Z5" s="8"/>
      <c r="AA5" s="8"/>
      <c r="AB5" s="8"/>
      <c r="AC5" s="8"/>
      <c r="AD5" s="8"/>
      <c r="AE5" s="8"/>
    </row>
    <row r="6" spans="1:37" ht="50.4" x14ac:dyDescent="0.3">
      <c r="A6" s="8"/>
      <c r="B6" s="51" t="s">
        <v>123</v>
      </c>
      <c r="C6" s="47" t="s">
        <v>757</v>
      </c>
      <c r="D6" s="48">
        <v>0.6</v>
      </c>
      <c r="E6" s="8"/>
      <c r="F6" s="8"/>
      <c r="G6" s="8"/>
      <c r="H6" s="8"/>
      <c r="I6" s="8"/>
      <c r="J6" s="8"/>
      <c r="K6" s="8"/>
      <c r="L6" s="8"/>
      <c r="M6" s="8"/>
      <c r="N6" s="8"/>
      <c r="O6" s="8"/>
      <c r="P6" s="8"/>
      <c r="Q6" s="8"/>
      <c r="R6" s="8"/>
      <c r="S6" s="8"/>
      <c r="T6" s="8"/>
      <c r="U6" s="8"/>
      <c r="V6" s="8"/>
      <c r="W6" s="8"/>
      <c r="X6" s="8"/>
      <c r="Y6" s="8"/>
      <c r="Z6" s="8"/>
      <c r="AA6" s="8"/>
      <c r="AB6" s="8"/>
      <c r="AC6" s="8"/>
      <c r="AD6" s="8"/>
      <c r="AE6" s="8"/>
    </row>
    <row r="7" spans="1:37" ht="75.599999999999994" x14ac:dyDescent="0.3">
      <c r="A7" s="8"/>
      <c r="B7" s="52" t="s">
        <v>361</v>
      </c>
      <c r="C7" s="47" t="s">
        <v>758</v>
      </c>
      <c r="D7" s="48">
        <v>0.8</v>
      </c>
      <c r="E7" s="8"/>
      <c r="F7" s="8"/>
      <c r="G7" s="8"/>
      <c r="H7" s="8"/>
      <c r="I7" s="8"/>
      <c r="J7" s="8"/>
      <c r="K7" s="8"/>
      <c r="L7" s="8"/>
      <c r="M7" s="8"/>
      <c r="N7" s="8"/>
      <c r="O7" s="8"/>
      <c r="P7" s="8"/>
      <c r="Q7" s="8"/>
      <c r="R7" s="8"/>
      <c r="S7" s="8"/>
      <c r="T7" s="8"/>
      <c r="U7" s="8"/>
      <c r="V7" s="8"/>
      <c r="W7" s="8"/>
      <c r="X7" s="8"/>
      <c r="Y7" s="8"/>
      <c r="Z7" s="8"/>
      <c r="AA7" s="8"/>
      <c r="AB7" s="8"/>
      <c r="AC7" s="8"/>
      <c r="AD7" s="8"/>
      <c r="AE7" s="8"/>
    </row>
    <row r="8" spans="1:37" ht="50.4" x14ac:dyDescent="0.3">
      <c r="A8" s="8"/>
      <c r="B8" s="53" t="s">
        <v>759</v>
      </c>
      <c r="C8" s="47" t="s">
        <v>760</v>
      </c>
      <c r="D8" s="48">
        <v>1</v>
      </c>
      <c r="E8" s="8"/>
      <c r="F8" s="8"/>
      <c r="G8" s="8"/>
      <c r="H8" s="8"/>
      <c r="I8" s="8"/>
      <c r="J8" s="8"/>
      <c r="K8" s="8"/>
      <c r="L8" s="8"/>
      <c r="M8" s="8"/>
      <c r="N8" s="8"/>
      <c r="O8" s="8"/>
      <c r="P8" s="8"/>
      <c r="Q8" s="8"/>
      <c r="R8" s="8"/>
      <c r="S8" s="8"/>
      <c r="T8" s="8"/>
      <c r="U8" s="8"/>
      <c r="V8" s="8"/>
      <c r="W8" s="8"/>
      <c r="X8" s="8"/>
      <c r="Y8" s="8"/>
      <c r="Z8" s="8"/>
      <c r="AA8" s="8"/>
      <c r="AB8" s="8"/>
      <c r="AC8" s="8"/>
      <c r="AD8" s="8"/>
      <c r="AE8" s="8"/>
    </row>
    <row r="9" spans="1:37" x14ac:dyDescent="0.3">
      <c r="A9" s="8"/>
      <c r="B9" s="25"/>
      <c r="C9" s="25"/>
      <c r="D9" s="25"/>
      <c r="E9" s="8"/>
      <c r="F9" s="8"/>
      <c r="G9" s="8"/>
      <c r="H9" s="8"/>
      <c r="I9" s="8"/>
      <c r="J9" s="8"/>
      <c r="K9" s="8"/>
      <c r="L9" s="8"/>
      <c r="M9" s="8"/>
      <c r="N9" s="8"/>
      <c r="O9" s="8"/>
      <c r="P9" s="8"/>
      <c r="Q9" s="8"/>
      <c r="R9" s="8"/>
      <c r="S9" s="8"/>
      <c r="T9" s="8"/>
      <c r="U9" s="8"/>
      <c r="V9" s="8"/>
      <c r="W9" s="8"/>
      <c r="X9" s="8"/>
      <c r="Y9" s="8"/>
      <c r="Z9" s="8"/>
      <c r="AA9" s="8"/>
      <c r="AB9" s="8"/>
      <c r="AC9" s="8"/>
      <c r="AD9" s="8"/>
      <c r="AE9" s="8"/>
      <c r="AF9" s="8"/>
      <c r="AG9" s="8"/>
      <c r="AH9" s="8"/>
      <c r="AI9" s="8"/>
      <c r="AJ9" s="8"/>
      <c r="AK9" s="8"/>
    </row>
    <row r="10" spans="1:37" x14ac:dyDescent="0.3">
      <c r="A10" s="8"/>
      <c r="B10" s="26"/>
      <c r="C10" s="25"/>
      <c r="D10" s="25"/>
      <c r="E10" s="8"/>
      <c r="F10" s="8"/>
      <c r="G10" s="8"/>
      <c r="H10" s="8"/>
      <c r="I10" s="8"/>
      <c r="J10" s="8"/>
      <c r="K10" s="8"/>
      <c r="L10" s="8"/>
      <c r="M10" s="8"/>
      <c r="N10" s="8"/>
      <c r="O10" s="8"/>
      <c r="P10" s="8"/>
      <c r="Q10" s="8"/>
      <c r="R10" s="8"/>
      <c r="S10" s="8"/>
      <c r="T10" s="8"/>
      <c r="U10" s="8"/>
      <c r="V10" s="8"/>
      <c r="W10" s="8"/>
      <c r="X10" s="8"/>
      <c r="Y10" s="8"/>
      <c r="Z10" s="8"/>
      <c r="AA10" s="8"/>
      <c r="AB10" s="8"/>
      <c r="AC10" s="8"/>
      <c r="AD10" s="8"/>
      <c r="AE10" s="8"/>
      <c r="AF10" s="8"/>
      <c r="AG10" s="8"/>
      <c r="AH10" s="8"/>
      <c r="AI10" s="8"/>
      <c r="AJ10" s="8"/>
      <c r="AK10" s="8"/>
    </row>
    <row r="11" spans="1:37" x14ac:dyDescent="0.3">
      <c r="A11" s="8"/>
      <c r="B11" s="25"/>
      <c r="C11" s="25"/>
      <c r="D11" s="25"/>
      <c r="E11" s="8"/>
      <c r="F11" s="8"/>
      <c r="G11" s="8"/>
      <c r="H11" s="8"/>
      <c r="I11" s="8"/>
      <c r="J11" s="8"/>
      <c r="K11" s="8"/>
      <c r="L11" s="8"/>
      <c r="M11" s="8"/>
      <c r="N11" s="8"/>
      <c r="O11" s="8"/>
      <c r="P11" s="8"/>
      <c r="Q11" s="8"/>
      <c r="R11" s="8"/>
      <c r="S11" s="8"/>
      <c r="T11" s="8"/>
      <c r="U11" s="8"/>
      <c r="V11" s="8"/>
      <c r="W11" s="8"/>
      <c r="X11" s="8"/>
      <c r="Y11" s="8"/>
      <c r="Z11" s="8"/>
      <c r="AA11" s="8"/>
      <c r="AB11" s="8"/>
      <c r="AC11" s="8"/>
      <c r="AD11" s="8"/>
      <c r="AE11" s="8"/>
      <c r="AF11" s="8"/>
      <c r="AG11" s="8"/>
      <c r="AH11" s="8"/>
      <c r="AI11" s="8"/>
      <c r="AJ11" s="8"/>
      <c r="AK11" s="8"/>
    </row>
    <row r="12" spans="1:37" x14ac:dyDescent="0.3">
      <c r="A12" s="8"/>
      <c r="B12" s="25"/>
      <c r="C12" s="25"/>
      <c r="D12" s="25"/>
      <c r="E12" s="8"/>
      <c r="F12" s="8"/>
      <c r="G12" s="8"/>
      <c r="H12" s="8"/>
      <c r="I12" s="8"/>
      <c r="J12" s="8"/>
      <c r="K12" s="8"/>
      <c r="L12" s="8"/>
      <c r="M12" s="8"/>
      <c r="N12" s="8"/>
      <c r="O12" s="8"/>
      <c r="P12" s="8"/>
      <c r="Q12" s="8"/>
      <c r="R12" s="8"/>
      <c r="S12" s="8"/>
      <c r="T12" s="8"/>
      <c r="U12" s="8"/>
      <c r="V12" s="8"/>
      <c r="W12" s="8"/>
      <c r="X12" s="8"/>
      <c r="Y12" s="8"/>
      <c r="Z12" s="8"/>
      <c r="AA12" s="8"/>
      <c r="AB12" s="8"/>
      <c r="AC12" s="8"/>
      <c r="AD12" s="8"/>
      <c r="AE12" s="8"/>
      <c r="AF12" s="8"/>
      <c r="AG12" s="8"/>
      <c r="AH12" s="8"/>
      <c r="AI12" s="8"/>
      <c r="AJ12" s="8"/>
      <c r="AK12" s="8"/>
    </row>
    <row r="13" spans="1:37" x14ac:dyDescent="0.3">
      <c r="A13" s="8"/>
      <c r="B13" s="25"/>
      <c r="C13" s="25"/>
      <c r="D13" s="25"/>
      <c r="E13" s="8"/>
      <c r="F13" s="8"/>
      <c r="G13" s="8"/>
      <c r="H13" s="8"/>
      <c r="I13" s="8"/>
      <c r="J13" s="8"/>
      <c r="K13" s="8"/>
      <c r="L13" s="8"/>
      <c r="M13" s="8"/>
      <c r="N13" s="8"/>
      <c r="O13" s="8"/>
      <c r="P13" s="8"/>
      <c r="Q13" s="8"/>
      <c r="R13" s="8"/>
      <c r="S13" s="8"/>
      <c r="T13" s="8"/>
      <c r="U13" s="8"/>
      <c r="V13" s="8"/>
      <c r="W13" s="8"/>
      <c r="X13" s="8"/>
      <c r="Y13" s="8"/>
      <c r="Z13" s="8"/>
      <c r="AA13" s="8"/>
      <c r="AB13" s="8"/>
      <c r="AC13" s="8"/>
      <c r="AD13" s="8"/>
      <c r="AE13" s="8"/>
      <c r="AF13" s="8"/>
      <c r="AG13" s="8"/>
      <c r="AH13" s="8"/>
      <c r="AI13" s="8"/>
      <c r="AJ13" s="8"/>
      <c r="AK13" s="8"/>
    </row>
    <row r="14" spans="1:37" x14ac:dyDescent="0.3">
      <c r="A14" s="8"/>
      <c r="B14" s="25"/>
      <c r="C14" s="25"/>
      <c r="D14" s="25"/>
      <c r="E14" s="8"/>
      <c r="F14" s="8"/>
      <c r="G14" s="8"/>
      <c r="H14" s="8"/>
      <c r="I14" s="8"/>
      <c r="J14" s="8"/>
      <c r="K14" s="8"/>
      <c r="L14" s="8"/>
      <c r="M14" s="8"/>
      <c r="N14" s="8"/>
      <c r="O14" s="8"/>
      <c r="P14" s="8"/>
      <c r="Q14" s="8"/>
      <c r="R14" s="8"/>
      <c r="S14" s="8"/>
      <c r="T14" s="8"/>
      <c r="U14" s="8"/>
      <c r="V14" s="8"/>
      <c r="W14" s="8"/>
      <c r="X14" s="8"/>
      <c r="Y14" s="8"/>
      <c r="Z14" s="8"/>
      <c r="AA14" s="8"/>
      <c r="AB14" s="8"/>
      <c r="AC14" s="8"/>
      <c r="AD14" s="8"/>
      <c r="AE14" s="8"/>
      <c r="AF14" s="8"/>
      <c r="AG14" s="8"/>
      <c r="AH14" s="8"/>
      <c r="AI14" s="8"/>
      <c r="AJ14" s="8"/>
      <c r="AK14" s="8"/>
    </row>
    <row r="15" spans="1:37" x14ac:dyDescent="0.3">
      <c r="A15" s="8"/>
      <c r="B15" s="25"/>
      <c r="C15" s="25"/>
      <c r="D15" s="25"/>
      <c r="E15" s="8"/>
      <c r="F15" s="8"/>
      <c r="G15" s="8"/>
      <c r="H15" s="8"/>
      <c r="I15" s="8"/>
      <c r="J15" s="8"/>
      <c r="K15" s="8"/>
      <c r="L15" s="8"/>
      <c r="M15" s="8"/>
      <c r="N15" s="8"/>
      <c r="O15" s="8"/>
      <c r="P15" s="8"/>
      <c r="Q15" s="8"/>
      <c r="R15" s="8"/>
      <c r="S15" s="8"/>
      <c r="T15" s="8"/>
      <c r="U15" s="8"/>
      <c r="V15" s="8"/>
      <c r="W15" s="8"/>
      <c r="X15" s="8"/>
      <c r="Y15" s="8"/>
      <c r="Z15" s="8"/>
      <c r="AA15" s="8"/>
      <c r="AB15" s="8"/>
      <c r="AC15" s="8"/>
      <c r="AD15" s="8"/>
      <c r="AE15" s="8"/>
      <c r="AF15" s="8"/>
      <c r="AG15" s="8"/>
      <c r="AH15" s="8"/>
      <c r="AI15" s="8"/>
      <c r="AJ15" s="8"/>
      <c r="AK15" s="8"/>
    </row>
    <row r="16" spans="1:37" x14ac:dyDescent="0.3">
      <c r="A16" s="8"/>
      <c r="B16" s="25"/>
      <c r="C16" s="25"/>
      <c r="D16" s="25"/>
      <c r="E16" s="8"/>
      <c r="F16" s="8"/>
      <c r="G16" s="8"/>
      <c r="H16" s="8"/>
      <c r="I16" s="8"/>
      <c r="J16" s="8"/>
      <c r="K16" s="8"/>
      <c r="L16" s="8"/>
      <c r="M16" s="8"/>
      <c r="N16" s="8"/>
      <c r="O16" s="8"/>
      <c r="P16" s="8"/>
      <c r="Q16" s="8"/>
      <c r="R16" s="8"/>
      <c r="S16" s="8"/>
      <c r="T16" s="8"/>
      <c r="U16" s="8"/>
      <c r="V16" s="8"/>
      <c r="W16" s="8"/>
      <c r="X16" s="8"/>
      <c r="Y16" s="8"/>
      <c r="Z16" s="8"/>
      <c r="AA16" s="8"/>
      <c r="AB16" s="8"/>
      <c r="AC16" s="8"/>
      <c r="AD16" s="8"/>
      <c r="AE16" s="8"/>
      <c r="AF16" s="8"/>
      <c r="AG16" s="8"/>
      <c r="AH16" s="8"/>
      <c r="AI16" s="8"/>
      <c r="AJ16" s="8"/>
      <c r="AK16" s="8"/>
    </row>
    <row r="17" spans="1:37" x14ac:dyDescent="0.3">
      <c r="A17" s="8"/>
      <c r="B17" s="25"/>
      <c r="C17" s="25"/>
      <c r="D17" s="25"/>
      <c r="E17" s="8"/>
      <c r="F17" s="8"/>
      <c r="G17" s="8"/>
      <c r="H17" s="8"/>
      <c r="I17" s="8"/>
      <c r="J17" s="8"/>
      <c r="K17" s="8"/>
      <c r="L17" s="8"/>
      <c r="M17" s="8"/>
      <c r="N17" s="8"/>
      <c r="O17" s="8"/>
      <c r="P17" s="8"/>
      <c r="Q17" s="8"/>
      <c r="R17" s="8"/>
      <c r="S17" s="8"/>
      <c r="T17" s="8"/>
      <c r="U17" s="8"/>
      <c r="V17" s="8"/>
      <c r="W17" s="8"/>
      <c r="X17" s="8"/>
      <c r="Y17" s="8"/>
      <c r="Z17" s="8"/>
      <c r="AA17" s="8"/>
      <c r="AB17" s="8"/>
      <c r="AC17" s="8"/>
      <c r="AD17" s="8"/>
      <c r="AE17" s="8"/>
      <c r="AF17" s="8"/>
      <c r="AG17" s="8"/>
      <c r="AH17" s="8"/>
      <c r="AI17" s="8"/>
      <c r="AJ17" s="8"/>
      <c r="AK17" s="8"/>
    </row>
    <row r="18" spans="1:37" x14ac:dyDescent="0.3">
      <c r="A18" s="8"/>
      <c r="B18" s="25"/>
      <c r="C18" s="25"/>
      <c r="D18" s="25"/>
      <c r="E18" s="8"/>
      <c r="F18" s="8"/>
      <c r="G18" s="8"/>
      <c r="H18" s="8"/>
      <c r="I18" s="8"/>
      <c r="J18" s="8"/>
      <c r="K18" s="8"/>
      <c r="L18" s="8"/>
      <c r="M18" s="8"/>
      <c r="N18" s="8"/>
      <c r="O18" s="8"/>
      <c r="P18" s="8"/>
      <c r="Q18" s="8"/>
      <c r="R18" s="8"/>
      <c r="S18" s="8"/>
      <c r="T18" s="8"/>
      <c r="U18" s="8"/>
      <c r="V18" s="8"/>
      <c r="W18" s="8"/>
      <c r="X18" s="8"/>
      <c r="Y18" s="8"/>
      <c r="Z18" s="8"/>
      <c r="AA18" s="8"/>
      <c r="AB18" s="8"/>
      <c r="AC18" s="8"/>
      <c r="AD18" s="8"/>
      <c r="AE18" s="8"/>
      <c r="AF18" s="8"/>
      <c r="AG18" s="8"/>
      <c r="AH18" s="8"/>
      <c r="AI18" s="8"/>
      <c r="AJ18" s="8"/>
      <c r="AK18" s="8"/>
    </row>
    <row r="19" spans="1:37" x14ac:dyDescent="0.3">
      <c r="A19" s="8"/>
      <c r="B19" s="8"/>
      <c r="C19" s="8"/>
      <c r="D19" s="8"/>
      <c r="E19" s="8"/>
      <c r="F19" s="8"/>
      <c r="G19" s="8"/>
      <c r="H19" s="8"/>
      <c r="I19" s="8"/>
      <c r="J19" s="8"/>
      <c r="K19" s="8"/>
      <c r="L19" s="8"/>
      <c r="M19" s="8"/>
      <c r="N19" s="8"/>
      <c r="O19" s="8"/>
      <c r="P19" s="8"/>
      <c r="Q19" s="8"/>
      <c r="R19" s="8"/>
      <c r="S19" s="8"/>
      <c r="T19" s="8"/>
      <c r="U19" s="8"/>
      <c r="V19" s="8"/>
      <c r="W19" s="8"/>
      <c r="X19" s="8"/>
      <c r="Y19" s="8"/>
      <c r="Z19" s="8"/>
      <c r="AA19" s="8"/>
      <c r="AB19" s="8"/>
      <c r="AC19" s="8"/>
      <c r="AD19" s="8"/>
      <c r="AE19" s="8"/>
      <c r="AF19" s="8"/>
      <c r="AG19" s="8"/>
      <c r="AH19" s="8"/>
      <c r="AI19" s="8"/>
      <c r="AJ19" s="8"/>
      <c r="AK19" s="8"/>
    </row>
    <row r="20" spans="1:37" x14ac:dyDescent="0.3">
      <c r="A20" s="8"/>
      <c r="B20" s="8"/>
      <c r="C20" s="8"/>
      <c r="D20" s="8"/>
      <c r="E20" s="8"/>
      <c r="F20" s="8"/>
      <c r="G20" s="8"/>
      <c r="H20" s="8"/>
      <c r="I20" s="8"/>
      <c r="J20" s="8"/>
      <c r="K20" s="8"/>
      <c r="L20" s="8"/>
      <c r="M20" s="8"/>
      <c r="N20" s="8"/>
      <c r="O20" s="8"/>
      <c r="P20" s="8"/>
      <c r="Q20" s="8"/>
      <c r="R20" s="8"/>
      <c r="S20" s="8"/>
      <c r="T20" s="8"/>
      <c r="U20" s="8"/>
      <c r="V20" s="8"/>
      <c r="W20" s="8"/>
      <c r="X20" s="8"/>
      <c r="Y20" s="8"/>
      <c r="Z20" s="8"/>
      <c r="AA20" s="8"/>
      <c r="AB20" s="8"/>
      <c r="AC20" s="8"/>
      <c r="AD20" s="8"/>
      <c r="AE20" s="8"/>
      <c r="AF20" s="8"/>
      <c r="AG20" s="8"/>
      <c r="AH20" s="8"/>
      <c r="AI20" s="8"/>
      <c r="AJ20" s="8"/>
      <c r="AK20" s="8"/>
    </row>
    <row r="21" spans="1:37" x14ac:dyDescent="0.3">
      <c r="A21" s="8"/>
      <c r="B21" s="8"/>
      <c r="C21" s="8"/>
      <c r="D21" s="8"/>
      <c r="E21" s="8"/>
      <c r="F21" s="8"/>
      <c r="G21" s="8"/>
      <c r="H21" s="8"/>
      <c r="I21" s="8"/>
      <c r="J21" s="8"/>
      <c r="K21" s="8"/>
      <c r="L21" s="8"/>
      <c r="M21" s="8"/>
      <c r="N21" s="8"/>
      <c r="O21" s="8"/>
      <c r="P21" s="8"/>
      <c r="Q21" s="8"/>
      <c r="R21" s="8"/>
      <c r="S21" s="8"/>
      <c r="T21" s="8"/>
      <c r="U21" s="8"/>
      <c r="V21" s="8"/>
      <c r="W21" s="8"/>
      <c r="X21" s="8"/>
      <c r="Y21" s="8"/>
      <c r="Z21" s="8"/>
      <c r="AA21" s="8"/>
      <c r="AB21" s="8"/>
      <c r="AC21" s="8"/>
      <c r="AD21" s="8"/>
      <c r="AE21" s="8"/>
      <c r="AF21" s="8"/>
      <c r="AG21" s="8"/>
      <c r="AH21" s="8"/>
      <c r="AI21" s="8"/>
      <c r="AJ21" s="8"/>
      <c r="AK21" s="8"/>
    </row>
    <row r="22" spans="1:37" x14ac:dyDescent="0.3">
      <c r="A22" s="8"/>
      <c r="B22" s="8"/>
      <c r="C22" s="8"/>
      <c r="D22" s="8"/>
      <c r="E22" s="8"/>
      <c r="F22" s="8"/>
      <c r="G22" s="8"/>
      <c r="H22" s="8"/>
      <c r="I22" s="8"/>
      <c r="J22" s="8"/>
      <c r="K22" s="8"/>
      <c r="L22" s="8"/>
      <c r="M22" s="8"/>
      <c r="N22" s="8"/>
      <c r="O22" s="8"/>
      <c r="P22" s="8"/>
      <c r="Q22" s="8"/>
      <c r="R22" s="8"/>
      <c r="S22" s="8"/>
      <c r="T22" s="8"/>
      <c r="U22" s="8"/>
      <c r="V22" s="8"/>
      <c r="W22" s="8"/>
      <c r="X22" s="8"/>
      <c r="Y22" s="8"/>
      <c r="Z22" s="8"/>
      <c r="AA22" s="8"/>
      <c r="AB22" s="8"/>
      <c r="AC22" s="8"/>
      <c r="AD22" s="8"/>
      <c r="AE22" s="8"/>
      <c r="AF22" s="8"/>
      <c r="AG22" s="8"/>
      <c r="AH22" s="8"/>
      <c r="AI22" s="8"/>
      <c r="AJ22" s="8"/>
      <c r="AK22" s="8"/>
    </row>
    <row r="23" spans="1:37" x14ac:dyDescent="0.3">
      <c r="A23" s="8"/>
      <c r="B23" s="8"/>
      <c r="C23" s="8"/>
      <c r="D23" s="8"/>
      <c r="E23" s="8"/>
      <c r="F23" s="8"/>
      <c r="G23" s="8"/>
      <c r="H23" s="8"/>
      <c r="I23" s="8"/>
      <c r="J23" s="8"/>
      <c r="K23" s="8"/>
      <c r="L23" s="8"/>
      <c r="M23" s="8"/>
      <c r="N23" s="8"/>
      <c r="O23" s="8"/>
      <c r="P23" s="8"/>
      <c r="Q23" s="8"/>
      <c r="R23" s="8"/>
      <c r="S23" s="8"/>
      <c r="T23" s="8"/>
      <c r="U23" s="8"/>
      <c r="V23" s="8"/>
      <c r="W23" s="8"/>
      <c r="X23" s="8"/>
      <c r="Y23" s="8"/>
      <c r="Z23" s="8"/>
      <c r="AA23" s="8"/>
      <c r="AB23" s="8"/>
      <c r="AC23" s="8"/>
      <c r="AD23" s="8"/>
      <c r="AE23" s="8"/>
      <c r="AF23" s="8"/>
      <c r="AG23" s="8"/>
      <c r="AH23" s="8"/>
      <c r="AI23" s="8"/>
      <c r="AJ23" s="8"/>
      <c r="AK23" s="8"/>
    </row>
    <row r="24" spans="1:37" x14ac:dyDescent="0.3">
      <c r="A24" s="8"/>
      <c r="B24" s="8"/>
      <c r="C24" s="8"/>
      <c r="D24" s="8"/>
      <c r="E24" s="8"/>
      <c r="F24" s="8"/>
      <c r="G24" s="8"/>
      <c r="H24" s="8"/>
      <c r="I24" s="8"/>
      <c r="J24" s="8"/>
      <c r="K24" s="8"/>
      <c r="L24" s="8"/>
      <c r="M24" s="8"/>
      <c r="N24" s="8"/>
      <c r="O24" s="8"/>
      <c r="P24" s="8"/>
      <c r="Q24" s="8"/>
      <c r="R24" s="8"/>
      <c r="S24" s="8"/>
      <c r="T24" s="8"/>
      <c r="U24" s="8"/>
      <c r="V24" s="8"/>
      <c r="W24" s="8"/>
      <c r="X24" s="8"/>
      <c r="Y24" s="8"/>
      <c r="Z24" s="8"/>
      <c r="AA24" s="8"/>
      <c r="AB24" s="8"/>
      <c r="AC24" s="8"/>
      <c r="AD24" s="8"/>
      <c r="AE24" s="8"/>
      <c r="AF24" s="8"/>
      <c r="AG24" s="8"/>
      <c r="AH24" s="8"/>
      <c r="AI24" s="8"/>
      <c r="AJ24" s="8"/>
      <c r="AK24" s="8"/>
    </row>
    <row r="25" spans="1:37" x14ac:dyDescent="0.3">
      <c r="A25" s="8"/>
      <c r="B25" s="8"/>
      <c r="C25" s="8"/>
      <c r="D25" s="8"/>
      <c r="E25" s="8"/>
      <c r="F25" s="8"/>
      <c r="G25" s="8"/>
      <c r="H25" s="8"/>
      <c r="I25" s="8"/>
      <c r="J25" s="8"/>
      <c r="K25" s="8"/>
      <c r="L25" s="8"/>
      <c r="M25" s="8"/>
      <c r="N25" s="8"/>
      <c r="O25" s="8"/>
      <c r="P25" s="8"/>
      <c r="Q25" s="8"/>
      <c r="R25" s="8"/>
      <c r="S25" s="8"/>
      <c r="T25" s="8"/>
      <c r="U25" s="8"/>
      <c r="V25" s="8"/>
      <c r="W25" s="8"/>
      <c r="X25" s="8"/>
      <c r="Y25" s="8"/>
      <c r="Z25" s="8"/>
      <c r="AA25" s="8"/>
      <c r="AB25" s="8"/>
      <c r="AC25" s="8"/>
      <c r="AD25" s="8"/>
      <c r="AE25" s="8"/>
      <c r="AF25" s="8"/>
      <c r="AG25" s="8"/>
      <c r="AH25" s="8"/>
      <c r="AI25" s="8"/>
      <c r="AJ25" s="8"/>
      <c r="AK25" s="8"/>
    </row>
    <row r="26" spans="1:37" x14ac:dyDescent="0.3">
      <c r="A26" s="8"/>
      <c r="B26" s="8"/>
      <c r="C26" s="8"/>
      <c r="D26" s="8"/>
      <c r="E26" s="8"/>
      <c r="F26" s="8"/>
      <c r="G26" s="8"/>
      <c r="H26" s="8"/>
      <c r="I26" s="8"/>
      <c r="J26" s="8"/>
      <c r="K26" s="8"/>
      <c r="L26" s="8"/>
      <c r="M26" s="8"/>
      <c r="N26" s="8"/>
      <c r="O26" s="8"/>
      <c r="P26" s="8"/>
      <c r="Q26" s="8"/>
      <c r="R26" s="8"/>
      <c r="S26" s="8"/>
      <c r="T26" s="8"/>
      <c r="U26" s="8"/>
      <c r="V26" s="8"/>
      <c r="W26" s="8"/>
      <c r="X26" s="8"/>
      <c r="Y26" s="8"/>
      <c r="Z26" s="8"/>
      <c r="AA26" s="8"/>
      <c r="AB26" s="8"/>
      <c r="AC26" s="8"/>
      <c r="AD26" s="8"/>
      <c r="AE26" s="8"/>
      <c r="AF26" s="8"/>
      <c r="AG26" s="8"/>
      <c r="AH26" s="8"/>
      <c r="AI26" s="8"/>
      <c r="AJ26" s="8"/>
      <c r="AK26" s="8"/>
    </row>
    <row r="27" spans="1:37" x14ac:dyDescent="0.3">
      <c r="A27" s="8"/>
      <c r="B27" s="8"/>
      <c r="C27" s="8"/>
      <c r="D27" s="8"/>
      <c r="E27" s="8"/>
      <c r="F27" s="8"/>
      <c r="G27" s="8"/>
      <c r="H27" s="8"/>
      <c r="I27" s="8"/>
      <c r="J27" s="8"/>
      <c r="K27" s="8"/>
      <c r="L27" s="8"/>
      <c r="M27" s="8"/>
      <c r="N27" s="8"/>
      <c r="O27" s="8"/>
      <c r="P27" s="8"/>
      <c r="Q27" s="8"/>
      <c r="R27" s="8"/>
      <c r="S27" s="8"/>
      <c r="T27" s="8"/>
      <c r="U27" s="8"/>
      <c r="V27" s="8"/>
      <c r="W27" s="8"/>
      <c r="X27" s="8"/>
      <c r="Y27" s="8"/>
      <c r="Z27" s="8"/>
      <c r="AA27" s="8"/>
      <c r="AB27" s="8"/>
      <c r="AC27" s="8"/>
      <c r="AD27" s="8"/>
      <c r="AE27" s="8"/>
      <c r="AF27" s="8"/>
      <c r="AG27" s="8"/>
      <c r="AH27" s="8"/>
      <c r="AI27" s="8"/>
      <c r="AJ27" s="8"/>
      <c r="AK27" s="8"/>
    </row>
    <row r="28" spans="1:37" x14ac:dyDescent="0.3">
      <c r="A28" s="8"/>
      <c r="B28" s="8"/>
      <c r="C28" s="8"/>
      <c r="D28" s="8"/>
      <c r="E28" s="8"/>
      <c r="F28" s="8"/>
      <c r="G28" s="8"/>
      <c r="H28" s="8"/>
      <c r="I28" s="8"/>
      <c r="J28" s="8"/>
      <c r="K28" s="8"/>
      <c r="L28" s="8"/>
      <c r="M28" s="8"/>
      <c r="N28" s="8"/>
      <c r="O28" s="8"/>
      <c r="P28" s="8"/>
      <c r="Q28" s="8"/>
      <c r="R28" s="8"/>
      <c r="S28" s="8"/>
      <c r="T28" s="8"/>
      <c r="U28" s="8"/>
      <c r="V28" s="8"/>
      <c r="W28" s="8"/>
      <c r="X28" s="8"/>
      <c r="Y28" s="8"/>
      <c r="Z28" s="8"/>
      <c r="AA28" s="8"/>
      <c r="AB28" s="8"/>
      <c r="AC28" s="8"/>
      <c r="AD28" s="8"/>
      <c r="AE28" s="8"/>
      <c r="AF28" s="8"/>
      <c r="AG28" s="8"/>
      <c r="AH28" s="8"/>
      <c r="AI28" s="8"/>
      <c r="AJ28" s="8"/>
      <c r="AK28" s="8"/>
    </row>
    <row r="29" spans="1:37" x14ac:dyDescent="0.3">
      <c r="A29" s="8"/>
      <c r="B29" s="8"/>
      <c r="C29" s="8"/>
      <c r="D29" s="8"/>
      <c r="E29" s="8"/>
      <c r="F29" s="8"/>
      <c r="G29" s="8"/>
      <c r="H29" s="8"/>
      <c r="I29" s="8"/>
      <c r="J29" s="8"/>
      <c r="K29" s="8"/>
      <c r="L29" s="8"/>
      <c r="M29" s="8"/>
      <c r="N29" s="8"/>
      <c r="O29" s="8"/>
      <c r="P29" s="8"/>
      <c r="Q29" s="8"/>
      <c r="R29" s="8"/>
      <c r="S29" s="8"/>
      <c r="T29" s="8"/>
      <c r="U29" s="8"/>
      <c r="V29" s="8"/>
      <c r="W29" s="8"/>
      <c r="X29" s="8"/>
      <c r="Y29" s="8"/>
      <c r="Z29" s="8"/>
      <c r="AA29" s="8"/>
      <c r="AB29" s="8"/>
      <c r="AC29" s="8"/>
      <c r="AD29" s="8"/>
      <c r="AE29" s="8"/>
      <c r="AF29" s="8"/>
      <c r="AG29" s="8"/>
      <c r="AH29" s="8"/>
      <c r="AI29" s="8"/>
      <c r="AJ29" s="8"/>
      <c r="AK29" s="8"/>
    </row>
    <row r="30" spans="1:37" x14ac:dyDescent="0.3">
      <c r="A30" s="8"/>
      <c r="B30" s="8"/>
      <c r="C30" s="8"/>
      <c r="D30" s="8"/>
      <c r="E30" s="8"/>
      <c r="F30" s="8"/>
      <c r="G30" s="8"/>
      <c r="H30" s="8"/>
      <c r="I30" s="8"/>
      <c r="J30" s="8"/>
      <c r="K30" s="8"/>
      <c r="L30" s="8"/>
      <c r="M30" s="8"/>
      <c r="N30" s="8"/>
      <c r="O30" s="8"/>
      <c r="P30" s="8"/>
      <c r="Q30" s="8"/>
      <c r="R30" s="8"/>
      <c r="S30" s="8"/>
      <c r="T30" s="8"/>
      <c r="U30" s="8"/>
      <c r="V30" s="8"/>
      <c r="W30" s="8"/>
      <c r="X30" s="8"/>
      <c r="Y30" s="8"/>
      <c r="Z30" s="8"/>
      <c r="AA30" s="8"/>
      <c r="AB30" s="8"/>
      <c r="AC30" s="8"/>
      <c r="AD30" s="8"/>
      <c r="AE30" s="8"/>
      <c r="AF30" s="8"/>
      <c r="AG30" s="8"/>
      <c r="AH30" s="8"/>
      <c r="AI30" s="8"/>
      <c r="AJ30" s="8"/>
      <c r="AK30" s="8"/>
    </row>
    <row r="31" spans="1:37" x14ac:dyDescent="0.3">
      <c r="A31" s="8"/>
      <c r="B31" s="8"/>
      <c r="C31" s="8"/>
      <c r="D31" s="8"/>
      <c r="E31" s="8"/>
      <c r="F31" s="8"/>
      <c r="G31" s="8"/>
      <c r="H31" s="8"/>
      <c r="I31" s="8"/>
      <c r="J31" s="8"/>
      <c r="K31" s="8"/>
      <c r="L31" s="8"/>
      <c r="M31" s="8"/>
      <c r="N31" s="8"/>
      <c r="O31" s="8"/>
      <c r="P31" s="8"/>
      <c r="Q31" s="8"/>
      <c r="R31" s="8"/>
      <c r="S31" s="8"/>
      <c r="T31" s="8"/>
      <c r="U31" s="8"/>
      <c r="V31" s="8"/>
      <c r="W31" s="8"/>
      <c r="X31" s="8"/>
      <c r="Y31" s="8"/>
      <c r="Z31" s="8"/>
      <c r="AA31" s="8"/>
      <c r="AB31" s="8"/>
      <c r="AC31" s="8"/>
      <c r="AD31" s="8"/>
      <c r="AE31" s="8"/>
      <c r="AF31" s="8"/>
      <c r="AG31" s="8"/>
      <c r="AH31" s="8"/>
      <c r="AI31" s="8"/>
      <c r="AJ31" s="8"/>
      <c r="AK31" s="8"/>
    </row>
    <row r="32" spans="1:37" x14ac:dyDescent="0.3">
      <c r="A32" s="8"/>
      <c r="B32" s="8"/>
      <c r="C32" s="8"/>
      <c r="D32" s="8"/>
      <c r="E32" s="8"/>
      <c r="F32" s="8"/>
      <c r="G32" s="8"/>
      <c r="H32" s="8"/>
      <c r="I32" s="8"/>
      <c r="J32" s="8"/>
      <c r="K32" s="8"/>
      <c r="L32" s="8"/>
      <c r="M32" s="8"/>
      <c r="N32" s="8"/>
      <c r="O32" s="8"/>
      <c r="P32" s="8"/>
      <c r="Q32" s="8"/>
      <c r="R32" s="8"/>
      <c r="S32" s="8"/>
      <c r="T32" s="8"/>
      <c r="U32" s="8"/>
      <c r="V32" s="8"/>
      <c r="W32" s="8"/>
      <c r="X32" s="8"/>
      <c r="Y32" s="8"/>
      <c r="Z32" s="8"/>
      <c r="AA32" s="8"/>
      <c r="AB32" s="8"/>
      <c r="AC32" s="8"/>
      <c r="AD32" s="8"/>
      <c r="AE32" s="8"/>
      <c r="AF32" s="8"/>
      <c r="AG32" s="8"/>
      <c r="AH32" s="8"/>
      <c r="AI32" s="8"/>
      <c r="AJ32" s="8"/>
      <c r="AK32" s="8"/>
    </row>
    <row r="33" spans="1:31" x14ac:dyDescent="0.3">
      <c r="A33" s="8"/>
      <c r="E33" s="8"/>
      <c r="F33" s="8"/>
      <c r="G33" s="8"/>
      <c r="H33" s="8"/>
      <c r="I33" s="8"/>
      <c r="J33" s="8"/>
      <c r="K33" s="8"/>
      <c r="L33" s="8"/>
      <c r="M33" s="8"/>
      <c r="N33" s="8"/>
      <c r="O33" s="8"/>
      <c r="P33" s="8"/>
      <c r="Q33" s="8"/>
      <c r="R33" s="8"/>
      <c r="S33" s="8"/>
      <c r="T33" s="8"/>
      <c r="U33" s="8"/>
      <c r="V33" s="8"/>
      <c r="W33" s="8"/>
      <c r="X33" s="8"/>
      <c r="Y33" s="8"/>
      <c r="Z33" s="8"/>
      <c r="AA33" s="8"/>
      <c r="AB33" s="8"/>
      <c r="AC33" s="8"/>
      <c r="AD33" s="8"/>
      <c r="AE33" s="8"/>
    </row>
    <row r="34" spans="1:31" x14ac:dyDescent="0.3">
      <c r="A34" s="8"/>
      <c r="E34" s="8"/>
      <c r="F34" s="8"/>
      <c r="G34" s="8"/>
      <c r="H34" s="8"/>
      <c r="I34" s="8"/>
      <c r="J34" s="8"/>
      <c r="K34" s="8"/>
      <c r="L34" s="8"/>
      <c r="M34" s="8"/>
      <c r="N34" s="8"/>
      <c r="O34" s="8"/>
      <c r="P34" s="8"/>
      <c r="Q34" s="8"/>
      <c r="R34" s="8"/>
      <c r="S34" s="8"/>
      <c r="T34" s="8"/>
      <c r="U34" s="8"/>
      <c r="V34" s="8"/>
      <c r="W34" s="8"/>
      <c r="X34" s="8"/>
      <c r="Y34" s="8"/>
      <c r="Z34" s="8"/>
      <c r="AA34" s="8"/>
      <c r="AB34" s="8"/>
      <c r="AC34" s="8"/>
      <c r="AD34" s="8"/>
      <c r="AE34" s="8"/>
    </row>
    <row r="35" spans="1:31" x14ac:dyDescent="0.3">
      <c r="A35" s="8"/>
    </row>
    <row r="36" spans="1:31" x14ac:dyDescent="0.3">
      <c r="A36" s="8"/>
    </row>
    <row r="37" spans="1:31" x14ac:dyDescent="0.3">
      <c r="A37" s="8"/>
    </row>
    <row r="38" spans="1:31" x14ac:dyDescent="0.3">
      <c r="A38" s="8"/>
    </row>
    <row r="39" spans="1:31" x14ac:dyDescent="0.3">
      <c r="A39" s="8"/>
    </row>
    <row r="40" spans="1:31" x14ac:dyDescent="0.3">
      <c r="A40" s="8"/>
    </row>
    <row r="41" spans="1:31" x14ac:dyDescent="0.3">
      <c r="A41" s="8"/>
    </row>
    <row r="42" spans="1:31" x14ac:dyDescent="0.3">
      <c r="A42" s="8"/>
    </row>
    <row r="43" spans="1:31" x14ac:dyDescent="0.3">
      <c r="A43" s="8"/>
    </row>
    <row r="44" spans="1:31" x14ac:dyDescent="0.3">
      <c r="A44" s="8"/>
    </row>
    <row r="45" spans="1:31" x14ac:dyDescent="0.3">
      <c r="A45" s="8"/>
    </row>
    <row r="46" spans="1:31" x14ac:dyDescent="0.3">
      <c r="A46" s="8"/>
    </row>
    <row r="47" spans="1:31" x14ac:dyDescent="0.3">
      <c r="A47" s="8"/>
    </row>
    <row r="48" spans="1:31" x14ac:dyDescent="0.3">
      <c r="A48" s="8"/>
    </row>
    <row r="49" spans="1:1" x14ac:dyDescent="0.3">
      <c r="A49" s="8"/>
    </row>
    <row r="50" spans="1:1" x14ac:dyDescent="0.3">
      <c r="A50" s="8"/>
    </row>
    <row r="51" spans="1:1" x14ac:dyDescent="0.3">
      <c r="A51" s="8"/>
    </row>
    <row r="52" spans="1:1" x14ac:dyDescent="0.3">
      <c r="A52" s="8"/>
    </row>
    <row r="53" spans="1:1" x14ac:dyDescent="0.3">
      <c r="A53" s="8"/>
    </row>
    <row r="54" spans="1:1" x14ac:dyDescent="0.3">
      <c r="A54" s="8"/>
    </row>
    <row r="55" spans="1:1" x14ac:dyDescent="0.3">
      <c r="A55" s="8"/>
    </row>
  </sheetData>
  <mergeCells count="1">
    <mergeCell ref="B1:D1"/>
  </mergeCells>
  <pageMargins left="0.7" right="0.7" top="0.75" bottom="0.75" header="0.3" footer="0.3"/>
  <pageSetup orientation="portrait" r:id="rId1"/>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sheetPr>
    <tabColor theme="6" tint="-0.249977111117893"/>
  </sheetPr>
  <dimension ref="A1:W231"/>
  <sheetViews>
    <sheetView zoomScale="70" zoomScaleNormal="70" zoomScalePageLayoutView="70" workbookViewId="0">
      <selection activeCell="B16" sqref="B16:B21"/>
    </sheetView>
  </sheetViews>
  <sheetFormatPr baseColWidth="10" defaultColWidth="11.44140625" defaultRowHeight="14.4" x14ac:dyDescent="0.3"/>
  <cols>
    <col min="2" max="2" width="40.44140625" customWidth="1"/>
    <col min="3" max="3" width="159.44140625" customWidth="1"/>
    <col min="4" max="5" width="47" customWidth="1"/>
    <col min="6" max="6" width="135" bestFit="1" customWidth="1"/>
    <col min="7" max="7" width="144.44140625" bestFit="1" customWidth="1"/>
  </cols>
  <sheetData>
    <row r="1" spans="1:23" ht="32.4" x14ac:dyDescent="0.3">
      <c r="A1" s="8"/>
      <c r="B1" s="457" t="s">
        <v>761</v>
      </c>
      <c r="C1" s="457"/>
      <c r="D1" s="28"/>
      <c r="E1" s="28"/>
      <c r="F1" s="30"/>
      <c r="G1" s="8"/>
      <c r="H1" s="8"/>
      <c r="I1" s="8"/>
      <c r="J1" s="8"/>
      <c r="K1" s="8"/>
      <c r="L1" s="8"/>
      <c r="M1" s="8"/>
      <c r="N1" s="8"/>
      <c r="O1" s="8"/>
      <c r="P1" s="8"/>
      <c r="Q1" s="8"/>
      <c r="R1" s="8"/>
      <c r="S1" s="8"/>
      <c r="T1" s="8"/>
      <c r="U1" s="8"/>
      <c r="V1" s="8"/>
      <c r="W1" s="8"/>
    </row>
    <row r="2" spans="1:23" x14ac:dyDescent="0.3">
      <c r="A2" s="8"/>
      <c r="B2" s="8"/>
      <c r="C2" s="8"/>
      <c r="D2" s="8"/>
      <c r="E2" s="8"/>
      <c r="F2" s="8"/>
      <c r="G2" s="8"/>
      <c r="H2" s="8"/>
      <c r="I2" s="8"/>
      <c r="J2" s="8"/>
      <c r="K2" s="8"/>
      <c r="L2" s="8"/>
      <c r="M2" s="8"/>
      <c r="N2" s="8"/>
      <c r="O2" s="8"/>
      <c r="P2" s="8"/>
      <c r="Q2" s="8"/>
      <c r="R2" s="8"/>
      <c r="S2" s="8"/>
      <c r="T2" s="8"/>
      <c r="U2" s="8"/>
      <c r="V2" s="8"/>
      <c r="W2" s="8"/>
    </row>
    <row r="3" spans="1:23" ht="32.4" x14ac:dyDescent="0.3">
      <c r="A3" s="23" t="s">
        <v>762</v>
      </c>
      <c r="C3" s="31" t="s">
        <v>736</v>
      </c>
      <c r="D3" s="55"/>
      <c r="E3" s="55"/>
      <c r="F3" s="32"/>
      <c r="G3" s="8"/>
      <c r="H3" s="8"/>
      <c r="I3" s="8"/>
      <c r="J3" s="8"/>
      <c r="K3" s="8"/>
      <c r="L3" s="8"/>
      <c r="M3" s="8"/>
      <c r="N3" s="8"/>
      <c r="O3" s="8"/>
      <c r="P3" s="8"/>
      <c r="Q3" s="8"/>
      <c r="R3" s="8"/>
      <c r="S3" s="8"/>
      <c r="T3" s="8"/>
      <c r="U3" s="8"/>
      <c r="V3" s="8"/>
      <c r="W3" s="8"/>
    </row>
    <row r="4" spans="1:23" ht="32.4" x14ac:dyDescent="0.3">
      <c r="A4" s="23" t="s">
        <v>763</v>
      </c>
      <c r="B4" s="458" t="s">
        <v>764</v>
      </c>
      <c r="C4" s="33" t="s">
        <v>765</v>
      </c>
      <c r="D4" s="54"/>
      <c r="E4" s="54"/>
      <c r="F4" s="32"/>
      <c r="G4" s="8"/>
      <c r="H4" s="8"/>
      <c r="I4" s="8"/>
      <c r="J4" s="8"/>
      <c r="K4" s="8"/>
      <c r="L4" s="8"/>
      <c r="M4" s="8"/>
      <c r="N4" s="8"/>
      <c r="O4" s="8"/>
      <c r="P4" s="8"/>
      <c r="Q4" s="8"/>
      <c r="R4" s="8"/>
      <c r="S4" s="8"/>
      <c r="T4" s="8"/>
      <c r="U4" s="8"/>
      <c r="V4" s="8"/>
      <c r="W4" s="8"/>
    </row>
    <row r="5" spans="1:23" ht="32.4" x14ac:dyDescent="0.3">
      <c r="A5" s="23" t="s">
        <v>124</v>
      </c>
      <c r="B5" s="458"/>
      <c r="C5" s="34" t="s">
        <v>766</v>
      </c>
      <c r="D5" s="54"/>
      <c r="E5" s="54"/>
      <c r="F5" s="32"/>
      <c r="G5" s="8"/>
      <c r="H5" s="8"/>
      <c r="I5" s="8"/>
      <c r="J5" s="8"/>
      <c r="K5" s="8"/>
      <c r="L5" s="8"/>
      <c r="M5" s="8"/>
      <c r="N5" s="8"/>
      <c r="O5" s="8"/>
      <c r="P5" s="8"/>
      <c r="Q5" s="8"/>
      <c r="R5" s="8"/>
      <c r="S5" s="8"/>
      <c r="T5" s="8"/>
      <c r="U5" s="8"/>
      <c r="V5" s="8"/>
      <c r="W5" s="8"/>
    </row>
    <row r="6" spans="1:23" ht="32.4" x14ac:dyDescent="0.3">
      <c r="A6" s="23" t="s">
        <v>246</v>
      </c>
      <c r="B6" s="458"/>
      <c r="C6" s="34" t="s">
        <v>767</v>
      </c>
      <c r="D6" s="54"/>
      <c r="E6" s="54"/>
      <c r="F6" s="32"/>
      <c r="G6" s="8"/>
      <c r="H6" s="8"/>
      <c r="I6" s="8"/>
      <c r="J6" s="8"/>
      <c r="K6" s="8"/>
      <c r="L6" s="8"/>
      <c r="M6" s="8"/>
      <c r="N6" s="8"/>
      <c r="O6" s="8"/>
      <c r="P6" s="8"/>
      <c r="Q6" s="8"/>
      <c r="R6" s="8"/>
      <c r="S6" s="8"/>
      <c r="T6" s="8"/>
      <c r="U6" s="8"/>
      <c r="V6" s="8"/>
      <c r="W6" s="8"/>
    </row>
    <row r="7" spans="1:23" ht="32.4" x14ac:dyDescent="0.3">
      <c r="A7" s="23" t="s">
        <v>174</v>
      </c>
      <c r="B7" s="458"/>
      <c r="C7" s="34" t="s">
        <v>768</v>
      </c>
      <c r="D7" s="54"/>
      <c r="E7" s="54"/>
      <c r="F7" s="32"/>
      <c r="G7" s="8"/>
      <c r="H7" s="8"/>
      <c r="I7" s="8"/>
      <c r="J7" s="8"/>
      <c r="K7" s="8"/>
      <c r="L7" s="8"/>
      <c r="M7" s="8"/>
      <c r="N7" s="8"/>
      <c r="O7" s="8"/>
      <c r="P7" s="8"/>
      <c r="Q7" s="8"/>
      <c r="R7" s="8"/>
      <c r="S7" s="8"/>
      <c r="T7" s="8"/>
      <c r="U7" s="8"/>
      <c r="V7" s="8"/>
      <c r="W7" s="8"/>
    </row>
    <row r="8" spans="1:23" ht="20.399999999999999" x14ac:dyDescent="0.3">
      <c r="A8" s="23"/>
      <c r="B8" s="458"/>
      <c r="C8" s="34" t="s">
        <v>769</v>
      </c>
      <c r="D8" s="54"/>
      <c r="E8" s="54"/>
      <c r="F8" s="35"/>
      <c r="G8" s="8"/>
      <c r="H8" s="8"/>
      <c r="I8" s="8"/>
      <c r="J8" s="8"/>
      <c r="K8" s="8"/>
      <c r="L8" s="8"/>
      <c r="M8" s="8"/>
      <c r="N8" s="8"/>
      <c r="O8" s="8"/>
      <c r="P8" s="8"/>
      <c r="Q8" s="8"/>
      <c r="R8" s="8"/>
      <c r="S8" s="8"/>
      <c r="T8" s="8"/>
      <c r="U8" s="8"/>
      <c r="V8" s="8"/>
      <c r="W8" s="8"/>
    </row>
    <row r="9" spans="1:23" ht="18" x14ac:dyDescent="0.3">
      <c r="A9" s="23"/>
      <c r="B9" s="458"/>
      <c r="C9" s="36" t="s">
        <v>770</v>
      </c>
      <c r="D9" s="54"/>
      <c r="E9" s="54"/>
      <c r="F9" s="24"/>
      <c r="G9" s="8"/>
      <c r="H9" s="8"/>
      <c r="I9" s="8"/>
      <c r="J9" s="8"/>
      <c r="K9" s="8"/>
      <c r="L9" s="8"/>
      <c r="M9" s="8"/>
      <c r="N9" s="8"/>
      <c r="O9" s="8"/>
      <c r="P9" s="8"/>
      <c r="Q9" s="8"/>
      <c r="R9" s="8"/>
      <c r="S9" s="8"/>
      <c r="T9" s="8"/>
      <c r="U9" s="8"/>
      <c r="V9" s="8"/>
      <c r="W9" s="8"/>
    </row>
    <row r="10" spans="1:23" ht="33.75" customHeight="1" x14ac:dyDescent="0.3">
      <c r="A10" s="23"/>
      <c r="B10" s="459" t="s">
        <v>771</v>
      </c>
      <c r="C10" s="37" t="s">
        <v>772</v>
      </c>
      <c r="D10" s="54"/>
      <c r="E10" s="54"/>
      <c r="F10" s="23" t="s">
        <v>773</v>
      </c>
      <c r="G10" s="8"/>
      <c r="H10" s="8"/>
      <c r="I10" s="8"/>
      <c r="J10" s="8"/>
      <c r="K10" s="8"/>
      <c r="L10" s="8"/>
      <c r="M10" s="8"/>
      <c r="N10" s="8"/>
      <c r="O10" s="8"/>
      <c r="P10" s="8"/>
      <c r="Q10" s="8"/>
      <c r="R10" s="8"/>
      <c r="S10" s="8"/>
      <c r="T10" s="8"/>
      <c r="U10" s="8"/>
      <c r="V10" s="8"/>
      <c r="W10" s="8"/>
    </row>
    <row r="11" spans="1:23" ht="18" x14ac:dyDescent="0.3">
      <c r="A11" s="23"/>
      <c r="B11" s="459"/>
      <c r="C11" s="38" t="s">
        <v>774</v>
      </c>
      <c r="D11" s="54"/>
      <c r="E11" s="54"/>
      <c r="F11" s="23" t="s">
        <v>775</v>
      </c>
      <c r="G11" s="8"/>
      <c r="H11" s="8"/>
      <c r="I11" s="8"/>
      <c r="J11" s="8"/>
      <c r="K11" s="8"/>
      <c r="L11" s="8"/>
      <c r="M11" s="8"/>
      <c r="N11" s="8"/>
      <c r="O11" s="8"/>
      <c r="P11" s="8"/>
      <c r="Q11" s="8"/>
      <c r="R11" s="8"/>
      <c r="S11" s="8"/>
      <c r="T11" s="8"/>
      <c r="U11" s="8"/>
      <c r="V11" s="8"/>
      <c r="W11" s="8"/>
    </row>
    <row r="12" spans="1:23" ht="18" x14ac:dyDescent="0.3">
      <c r="A12" s="23"/>
      <c r="B12" s="459"/>
      <c r="C12" s="38" t="s">
        <v>776</v>
      </c>
      <c r="D12" s="54"/>
      <c r="E12" s="54"/>
      <c r="F12" s="23" t="s">
        <v>777</v>
      </c>
      <c r="G12" s="8"/>
      <c r="H12" s="8"/>
      <c r="I12" s="8"/>
      <c r="J12" s="8"/>
      <c r="K12" s="8"/>
      <c r="L12" s="8"/>
      <c r="M12" s="8"/>
      <c r="N12" s="8"/>
      <c r="O12" s="8"/>
      <c r="P12" s="8"/>
      <c r="Q12" s="8"/>
      <c r="R12" s="8"/>
      <c r="S12" s="8"/>
      <c r="T12" s="8"/>
      <c r="U12" s="8"/>
      <c r="V12" s="8"/>
      <c r="W12" s="8"/>
    </row>
    <row r="13" spans="1:23" ht="18" x14ac:dyDescent="0.3">
      <c r="A13" s="23"/>
      <c r="B13" s="459"/>
      <c r="C13" s="38" t="s">
        <v>778</v>
      </c>
      <c r="D13" s="54"/>
      <c r="E13" s="54"/>
      <c r="F13" s="23" t="s">
        <v>779</v>
      </c>
      <c r="G13" s="8"/>
      <c r="H13" s="8"/>
      <c r="I13" s="8"/>
      <c r="J13" s="8"/>
      <c r="K13" s="8"/>
      <c r="L13" s="8"/>
      <c r="M13" s="8"/>
      <c r="N13" s="8"/>
      <c r="O13" s="8"/>
      <c r="P13" s="8"/>
      <c r="Q13" s="8"/>
      <c r="R13" s="8"/>
      <c r="S13" s="8"/>
      <c r="T13" s="8"/>
      <c r="U13" s="8"/>
      <c r="V13" s="8"/>
      <c r="W13" s="8"/>
    </row>
    <row r="14" spans="1:23" ht="36" x14ac:dyDescent="0.3">
      <c r="A14" s="23"/>
      <c r="B14" s="459"/>
      <c r="C14" s="38" t="s">
        <v>780</v>
      </c>
      <c r="D14" s="54"/>
      <c r="E14" s="54"/>
      <c r="F14" s="23" t="s">
        <v>781</v>
      </c>
      <c r="G14" s="8"/>
      <c r="H14" s="8"/>
      <c r="I14" s="8"/>
      <c r="J14" s="8"/>
      <c r="K14" s="8"/>
      <c r="L14" s="8"/>
      <c r="M14" s="8"/>
      <c r="N14" s="8"/>
      <c r="O14" s="8"/>
      <c r="P14" s="8"/>
      <c r="Q14" s="8"/>
      <c r="R14" s="8"/>
      <c r="S14" s="8"/>
      <c r="T14" s="8"/>
      <c r="U14" s="8"/>
      <c r="V14" s="8"/>
      <c r="W14" s="8"/>
    </row>
    <row r="15" spans="1:23" ht="36" x14ac:dyDescent="0.3">
      <c r="A15" s="23"/>
      <c r="B15" s="459"/>
      <c r="C15" s="39" t="s">
        <v>782</v>
      </c>
      <c r="D15" s="54"/>
      <c r="E15" s="54"/>
      <c r="F15" s="23"/>
      <c r="G15" s="8"/>
      <c r="H15" s="8"/>
      <c r="I15" s="8"/>
      <c r="J15" s="8"/>
      <c r="K15" s="8"/>
      <c r="L15" s="8"/>
      <c r="M15" s="8"/>
      <c r="N15" s="8"/>
      <c r="O15" s="8"/>
      <c r="P15" s="8"/>
      <c r="Q15" s="8"/>
    </row>
    <row r="16" spans="1:23" ht="18" x14ac:dyDescent="0.3">
      <c r="A16" s="23"/>
      <c r="B16" s="460" t="s">
        <v>783</v>
      </c>
      <c r="C16" s="37" t="s">
        <v>784</v>
      </c>
      <c r="D16" s="54"/>
      <c r="E16" s="54"/>
      <c r="F16" s="23"/>
      <c r="G16" s="8"/>
      <c r="H16" s="8"/>
      <c r="I16" s="8"/>
      <c r="J16" s="8"/>
      <c r="K16" s="8"/>
      <c r="L16" s="8"/>
      <c r="M16" s="8"/>
      <c r="N16" s="8"/>
      <c r="O16" s="8"/>
      <c r="P16" s="8"/>
      <c r="Q16" s="8"/>
    </row>
    <row r="17" spans="1:17" ht="36" x14ac:dyDescent="0.3">
      <c r="A17" s="23"/>
      <c r="B17" s="460"/>
      <c r="C17" s="38" t="s">
        <v>785</v>
      </c>
      <c r="D17" s="54"/>
      <c r="E17" s="54"/>
      <c r="F17" s="25"/>
      <c r="G17" s="8"/>
      <c r="H17" s="8"/>
      <c r="I17" s="8"/>
      <c r="J17" s="8"/>
      <c r="K17" s="8"/>
      <c r="L17" s="8"/>
      <c r="M17" s="8"/>
      <c r="N17" s="8"/>
      <c r="O17" s="8"/>
      <c r="P17" s="8"/>
      <c r="Q17" s="8"/>
    </row>
    <row r="18" spans="1:17" ht="36" x14ac:dyDescent="0.3">
      <c r="A18" s="23"/>
      <c r="B18" s="460"/>
      <c r="C18" s="38" t="s">
        <v>786</v>
      </c>
      <c r="D18" s="54"/>
      <c r="E18" s="54"/>
      <c r="F18" s="25"/>
      <c r="G18" s="8"/>
      <c r="H18" s="8"/>
      <c r="I18" s="8"/>
      <c r="J18" s="8"/>
      <c r="K18" s="8"/>
      <c r="L18" s="8"/>
      <c r="M18" s="8"/>
      <c r="N18" s="8"/>
      <c r="O18" s="8"/>
      <c r="P18" s="8"/>
      <c r="Q18" s="8"/>
    </row>
    <row r="19" spans="1:17" ht="18" x14ac:dyDescent="0.3">
      <c r="A19" s="23"/>
      <c r="B19" s="460"/>
      <c r="C19" s="38" t="s">
        <v>787</v>
      </c>
      <c r="D19" s="54"/>
      <c r="E19" s="54"/>
      <c r="F19" s="25"/>
      <c r="G19" s="8"/>
      <c r="H19" s="8"/>
      <c r="I19" s="8"/>
      <c r="J19" s="8"/>
      <c r="K19" s="8"/>
      <c r="L19" s="8"/>
      <c r="M19" s="8"/>
      <c r="N19" s="8"/>
      <c r="O19" s="8"/>
      <c r="P19" s="8"/>
      <c r="Q19" s="8"/>
    </row>
    <row r="20" spans="1:17" ht="36" x14ac:dyDescent="0.3">
      <c r="A20" s="23"/>
      <c r="B20" s="460"/>
      <c r="C20" s="38" t="s">
        <v>788</v>
      </c>
      <c r="D20" s="54"/>
      <c r="E20" s="54"/>
      <c r="F20" s="25"/>
      <c r="G20" s="8"/>
      <c r="H20" s="8"/>
      <c r="I20" s="8"/>
      <c r="J20" s="8"/>
      <c r="K20" s="8"/>
      <c r="L20" s="8"/>
      <c r="M20" s="8"/>
      <c r="N20" s="8"/>
      <c r="O20" s="8"/>
      <c r="P20" s="8"/>
      <c r="Q20" s="8"/>
    </row>
    <row r="21" spans="1:17" ht="36" x14ac:dyDescent="0.3">
      <c r="A21" s="23"/>
      <c r="B21" s="460"/>
      <c r="C21" s="39" t="s">
        <v>789</v>
      </c>
      <c r="D21" s="54"/>
      <c r="E21" s="54"/>
      <c r="F21" s="40"/>
      <c r="G21" s="8"/>
      <c r="H21" s="8"/>
      <c r="I21" s="8"/>
      <c r="J21" s="8"/>
      <c r="K21" s="8"/>
      <c r="L21" s="8"/>
      <c r="M21" s="8"/>
      <c r="N21" s="8"/>
      <c r="O21" s="8"/>
      <c r="P21" s="8"/>
      <c r="Q21" s="8"/>
    </row>
    <row r="22" spans="1:17" ht="20.399999999999999" x14ac:dyDescent="0.3">
      <c r="A22" s="23"/>
      <c r="B22" s="461" t="s">
        <v>790</v>
      </c>
      <c r="C22" s="37" t="s">
        <v>791</v>
      </c>
      <c r="D22" s="54"/>
      <c r="E22" s="54"/>
      <c r="F22" s="40"/>
      <c r="G22" s="8"/>
      <c r="H22" s="8"/>
      <c r="I22" s="8"/>
      <c r="J22" s="8"/>
      <c r="K22" s="8"/>
      <c r="L22" s="8"/>
      <c r="M22" s="8"/>
      <c r="N22" s="8"/>
      <c r="O22" s="8"/>
      <c r="P22" s="8"/>
      <c r="Q22" s="8"/>
    </row>
    <row r="23" spans="1:17" ht="36" x14ac:dyDescent="0.3">
      <c r="A23" s="23"/>
      <c r="B23" s="461"/>
      <c r="C23" s="38" t="s">
        <v>792</v>
      </c>
      <c r="D23" s="54"/>
      <c r="E23" s="54"/>
      <c r="F23" s="40"/>
      <c r="G23" s="8"/>
      <c r="H23" s="8"/>
      <c r="I23" s="8"/>
      <c r="J23" s="8"/>
      <c r="K23" s="8"/>
      <c r="L23" s="8"/>
      <c r="M23" s="8"/>
      <c r="N23" s="8"/>
      <c r="O23" s="8"/>
      <c r="P23" s="8"/>
      <c r="Q23" s="8"/>
    </row>
    <row r="24" spans="1:17" ht="36" x14ac:dyDescent="0.3">
      <c r="A24" s="23"/>
      <c r="B24" s="461"/>
      <c r="C24" s="38" t="s">
        <v>793</v>
      </c>
      <c r="D24" s="54"/>
      <c r="E24" s="54"/>
      <c r="F24" s="40"/>
      <c r="G24" s="8"/>
      <c r="H24" s="8"/>
      <c r="I24" s="8"/>
      <c r="J24" s="8"/>
      <c r="K24" s="8"/>
      <c r="L24" s="8"/>
      <c r="M24" s="8"/>
      <c r="N24" s="8"/>
      <c r="O24" s="8"/>
      <c r="P24" s="8"/>
      <c r="Q24" s="8"/>
    </row>
    <row r="25" spans="1:17" ht="20.399999999999999" x14ac:dyDescent="0.3">
      <c r="A25" s="23"/>
      <c r="B25" s="461"/>
      <c r="C25" s="38" t="s">
        <v>794</v>
      </c>
      <c r="D25" s="54"/>
      <c r="E25" s="54"/>
      <c r="F25" s="40"/>
      <c r="G25" s="8"/>
      <c r="H25" s="8"/>
      <c r="I25" s="8"/>
      <c r="J25" s="8"/>
      <c r="K25" s="8"/>
      <c r="L25" s="8"/>
      <c r="M25" s="8"/>
      <c r="N25" s="8"/>
      <c r="O25" s="8"/>
      <c r="P25" s="8"/>
      <c r="Q25" s="8"/>
    </row>
    <row r="26" spans="1:17" ht="36" x14ac:dyDescent="0.3">
      <c r="A26" s="23"/>
      <c r="B26" s="461"/>
      <c r="C26" s="38" t="s">
        <v>795</v>
      </c>
      <c r="D26" s="54"/>
      <c r="E26" s="54"/>
      <c r="F26" s="40"/>
      <c r="G26" s="8"/>
      <c r="H26" s="8"/>
      <c r="I26" s="8"/>
      <c r="J26" s="8"/>
      <c r="K26" s="8"/>
      <c r="L26" s="8"/>
      <c r="M26" s="8"/>
      <c r="N26" s="8"/>
      <c r="O26" s="8"/>
      <c r="P26" s="8"/>
      <c r="Q26" s="8"/>
    </row>
    <row r="27" spans="1:17" ht="36" x14ac:dyDescent="0.3">
      <c r="A27" s="23"/>
      <c r="B27" s="461"/>
      <c r="C27" s="39" t="s">
        <v>796</v>
      </c>
      <c r="D27" s="54"/>
      <c r="E27" s="54"/>
      <c r="F27" s="40"/>
      <c r="G27" s="8"/>
      <c r="H27" s="8"/>
      <c r="I27" s="8"/>
      <c r="J27" s="8"/>
      <c r="K27" s="8"/>
      <c r="L27" s="8"/>
      <c r="M27" s="8"/>
      <c r="N27" s="8"/>
      <c r="O27" s="8"/>
      <c r="P27" s="8"/>
      <c r="Q27" s="8"/>
    </row>
    <row r="28" spans="1:17" ht="20.399999999999999" x14ac:dyDescent="0.3">
      <c r="A28" s="23"/>
      <c r="B28" s="456" t="s">
        <v>797</v>
      </c>
      <c r="C28" s="37" t="s">
        <v>798</v>
      </c>
      <c r="D28" s="54"/>
      <c r="E28" s="54"/>
      <c r="F28" s="40"/>
      <c r="G28" s="8"/>
      <c r="H28" s="8"/>
      <c r="I28" s="8"/>
      <c r="J28" s="8"/>
      <c r="K28" s="8"/>
      <c r="L28" s="8"/>
      <c r="M28" s="8"/>
      <c r="N28" s="8"/>
      <c r="O28" s="8"/>
      <c r="P28" s="8"/>
      <c r="Q28" s="8"/>
    </row>
    <row r="29" spans="1:17" ht="20.399999999999999" x14ac:dyDescent="0.3">
      <c r="A29" s="23"/>
      <c r="B29" s="456"/>
      <c r="C29" s="38" t="s">
        <v>799</v>
      </c>
      <c r="D29" s="54"/>
      <c r="E29" s="54"/>
      <c r="F29" s="40"/>
      <c r="G29" s="8"/>
      <c r="H29" s="8"/>
      <c r="I29" s="8"/>
      <c r="J29" s="8"/>
      <c r="K29" s="8"/>
      <c r="L29" s="8"/>
      <c r="M29" s="8"/>
      <c r="N29" s="8"/>
      <c r="O29" s="8"/>
      <c r="P29" s="8"/>
      <c r="Q29" s="8"/>
    </row>
    <row r="30" spans="1:17" ht="20.399999999999999" x14ac:dyDescent="0.3">
      <c r="A30" s="23"/>
      <c r="B30" s="456"/>
      <c r="C30" s="38" t="s">
        <v>800</v>
      </c>
      <c r="D30" s="54"/>
      <c r="E30" s="54"/>
      <c r="F30" s="40"/>
      <c r="G30" s="8"/>
      <c r="H30" s="8"/>
      <c r="I30" s="8"/>
      <c r="J30" s="8"/>
      <c r="K30" s="8"/>
      <c r="L30" s="8"/>
      <c r="M30" s="8"/>
      <c r="N30" s="8"/>
      <c r="O30" s="8"/>
      <c r="P30" s="8"/>
      <c r="Q30" s="8"/>
    </row>
    <row r="31" spans="1:17" ht="36" x14ac:dyDescent="0.3">
      <c r="A31" s="23"/>
      <c r="B31" s="456"/>
      <c r="C31" s="38" t="s">
        <v>801</v>
      </c>
      <c r="D31" s="54"/>
      <c r="E31" s="54"/>
      <c r="F31" s="40"/>
      <c r="G31" s="8"/>
      <c r="H31" s="8"/>
      <c r="I31" s="8"/>
      <c r="J31" s="8"/>
      <c r="K31" s="8"/>
      <c r="L31" s="8"/>
      <c r="M31" s="8"/>
      <c r="N31" s="8"/>
      <c r="O31" s="8"/>
      <c r="P31" s="8"/>
      <c r="Q31" s="8"/>
    </row>
    <row r="32" spans="1:17" ht="36" x14ac:dyDescent="0.3">
      <c r="A32" s="23"/>
      <c r="B32" s="456"/>
      <c r="C32" s="38" t="s">
        <v>802</v>
      </c>
      <c r="D32" s="54"/>
      <c r="E32" s="54"/>
      <c r="F32" s="40"/>
      <c r="G32" s="8"/>
      <c r="H32" s="8"/>
      <c r="I32" s="8"/>
      <c r="J32" s="8"/>
      <c r="K32" s="8"/>
      <c r="L32" s="8"/>
      <c r="M32" s="8"/>
      <c r="N32" s="8"/>
      <c r="O32" s="8"/>
      <c r="P32" s="8"/>
      <c r="Q32" s="8"/>
    </row>
    <row r="33" spans="1:17" ht="36" x14ac:dyDescent="0.3">
      <c r="A33" s="23"/>
      <c r="B33" s="456"/>
      <c r="C33" s="39" t="s">
        <v>803</v>
      </c>
      <c r="D33" s="54"/>
      <c r="E33" s="54"/>
      <c r="F33" s="40"/>
      <c r="G33" s="8"/>
      <c r="H33" s="8"/>
      <c r="I33" s="8"/>
      <c r="J33" s="8"/>
      <c r="K33" s="8"/>
      <c r="L33" s="8"/>
      <c r="M33" s="8"/>
      <c r="N33" s="8"/>
      <c r="O33" s="8"/>
      <c r="P33" s="8"/>
      <c r="Q33" s="8"/>
    </row>
    <row r="34" spans="1:17" ht="20.399999999999999" x14ac:dyDescent="0.3">
      <c r="A34" s="23"/>
      <c r="B34" s="23"/>
      <c r="C34" s="40"/>
      <c r="D34" s="40"/>
      <c r="E34" s="40"/>
      <c r="F34" s="40"/>
      <c r="G34" s="8"/>
      <c r="H34" s="8"/>
      <c r="I34" s="8"/>
      <c r="J34" s="8"/>
      <c r="K34" s="8"/>
      <c r="L34" s="8"/>
      <c r="M34" s="8"/>
      <c r="N34" s="8"/>
      <c r="O34" s="8"/>
      <c r="P34" s="8"/>
      <c r="Q34" s="8"/>
    </row>
    <row r="35" spans="1:17" ht="20.399999999999999" x14ac:dyDescent="0.3">
      <c r="A35" s="23"/>
      <c r="B35" s="23"/>
      <c r="C35" s="40"/>
      <c r="D35" s="40"/>
      <c r="E35" s="40"/>
      <c r="F35" s="40"/>
      <c r="G35" s="8"/>
      <c r="H35" s="8"/>
      <c r="I35" s="8"/>
      <c r="J35" s="8"/>
      <c r="K35" s="8"/>
      <c r="L35" s="8"/>
      <c r="M35" s="8"/>
      <c r="N35" s="8"/>
      <c r="O35" s="8"/>
      <c r="P35" s="8"/>
      <c r="Q35" s="8"/>
    </row>
    <row r="36" spans="1:17" ht="20.399999999999999" x14ac:dyDescent="0.3">
      <c r="A36" s="23"/>
      <c r="B36" s="23"/>
      <c r="C36" s="40"/>
      <c r="D36" s="40"/>
      <c r="E36" s="40"/>
      <c r="F36" s="40"/>
      <c r="G36" s="8"/>
      <c r="H36" s="8"/>
      <c r="I36" s="8"/>
      <c r="J36" s="8"/>
      <c r="K36" s="8"/>
      <c r="L36" s="8"/>
      <c r="M36" s="8"/>
      <c r="N36" s="8"/>
      <c r="O36" s="8"/>
      <c r="P36" s="8"/>
      <c r="Q36" s="8"/>
    </row>
    <row r="37" spans="1:17" ht="20.399999999999999" x14ac:dyDescent="0.3">
      <c r="A37" s="23"/>
      <c r="B37" s="23"/>
      <c r="C37" s="40"/>
      <c r="D37" s="40"/>
      <c r="E37" s="40"/>
      <c r="F37" s="40"/>
      <c r="G37" s="8"/>
      <c r="H37" s="8"/>
      <c r="I37" s="8"/>
      <c r="J37" s="8"/>
      <c r="K37" s="8"/>
      <c r="L37" s="8"/>
      <c r="M37" s="8"/>
      <c r="N37" s="8"/>
      <c r="O37" s="8"/>
      <c r="P37" s="8"/>
      <c r="Q37" s="8"/>
    </row>
    <row r="38" spans="1:17" ht="20.399999999999999" x14ac:dyDescent="0.3">
      <c r="A38" s="23"/>
      <c r="B38" s="23"/>
      <c r="C38" s="40"/>
      <c r="D38" s="40"/>
      <c r="E38" s="40"/>
      <c r="F38" s="40"/>
      <c r="G38" s="8"/>
      <c r="H38" s="8"/>
      <c r="I38" s="8"/>
      <c r="J38" s="8"/>
      <c r="K38" s="8"/>
      <c r="L38" s="8"/>
      <c r="M38" s="8"/>
      <c r="N38" s="8"/>
      <c r="O38" s="8"/>
      <c r="P38" s="8"/>
      <c r="Q38" s="8"/>
    </row>
    <row r="39" spans="1:17" ht="20.399999999999999" x14ac:dyDescent="0.3">
      <c r="A39" s="23"/>
      <c r="B39" s="23"/>
      <c r="C39" s="40"/>
      <c r="D39" s="40"/>
      <c r="E39" s="40"/>
      <c r="F39" s="40"/>
      <c r="G39" s="8"/>
      <c r="H39" s="8"/>
      <c r="I39" s="8"/>
      <c r="J39" s="8"/>
      <c r="K39" s="8"/>
      <c r="L39" s="8"/>
      <c r="M39" s="8"/>
      <c r="N39" s="8"/>
      <c r="O39" s="8"/>
      <c r="P39" s="8"/>
      <c r="Q39" s="8"/>
    </row>
    <row r="40" spans="1:17" ht="20.399999999999999" x14ac:dyDescent="0.3">
      <c r="A40" s="23"/>
      <c r="B40" s="23"/>
      <c r="C40" s="40"/>
      <c r="D40" s="40"/>
      <c r="E40" s="40"/>
      <c r="F40" s="40"/>
      <c r="G40" s="8"/>
      <c r="H40" s="8"/>
      <c r="I40" s="8"/>
      <c r="J40" s="8"/>
      <c r="K40" s="8"/>
      <c r="L40" s="8"/>
      <c r="M40" s="8"/>
      <c r="N40" s="8"/>
      <c r="O40" s="8"/>
      <c r="P40" s="8"/>
      <c r="Q40" s="8"/>
    </row>
    <row r="41" spans="1:17" ht="20.399999999999999" x14ac:dyDescent="0.3">
      <c r="A41" s="23"/>
      <c r="B41" s="23"/>
      <c r="C41" s="40"/>
      <c r="D41" s="40"/>
      <c r="E41" s="40"/>
      <c r="F41" s="40"/>
      <c r="G41" s="8"/>
      <c r="H41" s="8"/>
      <c r="I41" s="8"/>
      <c r="J41" s="8"/>
      <c r="K41" s="8"/>
      <c r="L41" s="8"/>
      <c r="M41" s="8"/>
      <c r="N41" s="8"/>
      <c r="O41" s="8"/>
      <c r="P41" s="8"/>
      <c r="Q41" s="8"/>
    </row>
    <row r="42" spans="1:17" ht="20.399999999999999" x14ac:dyDescent="0.3">
      <c r="A42" s="23"/>
      <c r="B42" s="23"/>
      <c r="C42" s="40"/>
      <c r="D42" s="40"/>
      <c r="E42" s="40"/>
      <c r="F42" s="40"/>
      <c r="G42" s="8"/>
      <c r="H42" s="8"/>
      <c r="I42" s="8"/>
      <c r="J42" s="8"/>
      <c r="K42" s="8"/>
      <c r="L42" s="8"/>
      <c r="M42" s="8"/>
      <c r="N42" s="8"/>
      <c r="O42" s="8"/>
      <c r="P42" s="8"/>
      <c r="Q42" s="8"/>
    </row>
    <row r="43" spans="1:17" ht="20.399999999999999" x14ac:dyDescent="0.3">
      <c r="A43" s="23"/>
      <c r="B43" s="23"/>
      <c r="C43" s="40"/>
      <c r="D43" s="40"/>
      <c r="E43" s="40"/>
      <c r="F43" s="40"/>
      <c r="G43" s="8"/>
      <c r="H43" s="8"/>
      <c r="I43" s="8"/>
      <c r="J43" s="8"/>
      <c r="K43" s="8"/>
      <c r="L43" s="8"/>
      <c r="M43" s="8"/>
      <c r="N43" s="8"/>
      <c r="O43" s="8"/>
      <c r="P43" s="8"/>
      <c r="Q43" s="8"/>
    </row>
    <row r="44" spans="1:17" ht="20.399999999999999" x14ac:dyDescent="0.3">
      <c r="A44" s="23"/>
      <c r="B44" s="23"/>
      <c r="C44" s="40"/>
      <c r="D44" s="40"/>
      <c r="E44" s="40"/>
      <c r="F44" s="40"/>
      <c r="G44" s="8"/>
      <c r="H44" s="8"/>
      <c r="I44" s="8"/>
      <c r="J44" s="8"/>
      <c r="K44" s="8"/>
      <c r="L44" s="8"/>
      <c r="M44" s="8"/>
      <c r="N44" s="8"/>
      <c r="O44" s="8"/>
      <c r="P44" s="8"/>
      <c r="Q44" s="8"/>
    </row>
    <row r="45" spans="1:17" ht="20.399999999999999" x14ac:dyDescent="0.3">
      <c r="A45" s="23"/>
      <c r="B45" s="23"/>
      <c r="C45" s="40"/>
      <c r="D45" s="40"/>
      <c r="E45" s="40"/>
      <c r="F45" s="40"/>
      <c r="G45" s="8"/>
      <c r="H45" s="8"/>
      <c r="I45" s="8"/>
      <c r="J45" s="8"/>
      <c r="K45" s="8"/>
      <c r="L45" s="8"/>
      <c r="M45" s="8"/>
      <c r="N45" s="8"/>
      <c r="O45" s="8"/>
      <c r="P45" s="8"/>
      <c r="Q45" s="8"/>
    </row>
    <row r="46" spans="1:17" ht="20.399999999999999" x14ac:dyDescent="0.3">
      <c r="A46" s="23"/>
      <c r="B46" s="23"/>
      <c r="C46" s="40"/>
      <c r="D46" s="40"/>
      <c r="E46" s="40"/>
      <c r="F46" s="40"/>
      <c r="G46" s="8"/>
      <c r="H46" s="8"/>
      <c r="I46" s="8"/>
      <c r="J46" s="8"/>
      <c r="K46" s="8"/>
      <c r="L46" s="8"/>
      <c r="M46" s="8"/>
      <c r="N46" s="8"/>
      <c r="O46" s="8"/>
      <c r="P46" s="8"/>
      <c r="Q46" s="8"/>
    </row>
    <row r="47" spans="1:17" ht="20.399999999999999" x14ac:dyDescent="0.3">
      <c r="A47" s="23"/>
      <c r="B47" s="23"/>
      <c r="C47" s="40"/>
      <c r="D47" s="40"/>
      <c r="E47" s="40"/>
      <c r="F47" s="40"/>
      <c r="G47" s="8"/>
      <c r="H47" s="8"/>
      <c r="I47" s="8"/>
      <c r="J47" s="8"/>
      <c r="K47" s="8"/>
      <c r="L47" s="8"/>
      <c r="M47" s="8"/>
      <c r="N47" s="8"/>
      <c r="O47" s="8"/>
      <c r="P47" s="8"/>
      <c r="Q47" s="8"/>
    </row>
    <row r="48" spans="1:17" ht="20.399999999999999" x14ac:dyDescent="0.3">
      <c r="A48" s="23"/>
      <c r="B48" s="23"/>
      <c r="C48" s="40"/>
      <c r="D48" s="40"/>
      <c r="E48" s="40"/>
      <c r="F48" s="40"/>
      <c r="G48" s="8"/>
      <c r="H48" s="8"/>
      <c r="I48" s="8"/>
      <c r="J48" s="8"/>
      <c r="K48" s="8"/>
      <c r="L48" s="8"/>
      <c r="M48" s="8"/>
      <c r="N48" s="8"/>
      <c r="O48" s="8"/>
      <c r="P48" s="8"/>
      <c r="Q48" s="8"/>
    </row>
    <row r="49" spans="1:17" ht="20.399999999999999" x14ac:dyDescent="0.3">
      <c r="A49" s="23"/>
      <c r="B49" s="23"/>
      <c r="C49" s="40"/>
      <c r="D49" s="40"/>
      <c r="E49" s="40"/>
      <c r="F49" s="40"/>
      <c r="G49" s="8"/>
      <c r="H49" s="8"/>
      <c r="I49" s="8"/>
      <c r="J49" s="8"/>
      <c r="K49" s="8"/>
      <c r="L49" s="8"/>
      <c r="M49" s="8"/>
      <c r="N49" s="8"/>
      <c r="O49" s="8"/>
      <c r="P49" s="8"/>
      <c r="Q49" s="8"/>
    </row>
    <row r="50" spans="1:17" ht="20.399999999999999" x14ac:dyDescent="0.3">
      <c r="A50" s="23"/>
      <c r="B50" s="23"/>
      <c r="C50" s="40"/>
      <c r="D50" s="40"/>
      <c r="E50" s="40"/>
      <c r="F50" s="40"/>
      <c r="G50" s="8"/>
      <c r="H50" s="8"/>
      <c r="I50" s="8"/>
      <c r="J50" s="8"/>
      <c r="K50" s="8"/>
      <c r="L50" s="8"/>
      <c r="M50" s="8"/>
      <c r="N50" s="8"/>
      <c r="O50" s="8"/>
      <c r="P50" s="8"/>
      <c r="Q50" s="8"/>
    </row>
    <row r="51" spans="1:17" ht="20.399999999999999" x14ac:dyDescent="0.3">
      <c r="A51" s="23"/>
      <c r="B51" s="5"/>
      <c r="C51" s="41"/>
      <c r="D51" s="41"/>
      <c r="E51" s="41"/>
      <c r="F51" s="41"/>
    </row>
    <row r="52" spans="1:17" ht="20.399999999999999" x14ac:dyDescent="0.3">
      <c r="A52" s="23"/>
      <c r="B52" s="5"/>
      <c r="C52" s="41"/>
      <c r="D52" s="41"/>
      <c r="E52" s="41"/>
      <c r="F52" s="41"/>
    </row>
    <row r="53" spans="1:17" ht="20.399999999999999" x14ac:dyDescent="0.3">
      <c r="A53" s="23"/>
      <c r="B53" s="5"/>
      <c r="C53" s="41"/>
      <c r="D53" s="41"/>
      <c r="E53" s="41"/>
      <c r="F53" s="41"/>
    </row>
    <row r="54" spans="1:17" ht="20.399999999999999" x14ac:dyDescent="0.3">
      <c r="A54" s="23"/>
      <c r="B54" s="5"/>
      <c r="C54" s="41"/>
      <c r="D54" s="41"/>
      <c r="E54" s="41"/>
      <c r="F54" s="41"/>
    </row>
    <row r="55" spans="1:17" ht="20.399999999999999" x14ac:dyDescent="0.3">
      <c r="A55" s="23"/>
      <c r="B55" s="5"/>
      <c r="C55" s="41"/>
      <c r="D55" s="41"/>
      <c r="E55" s="41"/>
      <c r="F55" s="41"/>
    </row>
    <row r="56" spans="1:17" ht="20.399999999999999" x14ac:dyDescent="0.3">
      <c r="A56" s="23"/>
      <c r="B56" s="5"/>
      <c r="C56" s="41"/>
      <c r="D56" s="41"/>
      <c r="E56" s="41"/>
      <c r="F56" s="41"/>
    </row>
    <row r="57" spans="1:17" ht="20.399999999999999" x14ac:dyDescent="0.3">
      <c r="A57" s="23"/>
      <c r="B57" s="5"/>
      <c r="C57" s="41"/>
      <c r="D57" s="41"/>
      <c r="E57" s="41"/>
      <c r="F57" s="41"/>
    </row>
    <row r="58" spans="1:17" ht="20.399999999999999" x14ac:dyDescent="0.3">
      <c r="A58" s="23"/>
      <c r="B58" s="5"/>
      <c r="C58" s="41"/>
      <c r="D58" s="41"/>
      <c r="E58" s="41"/>
      <c r="F58" s="41"/>
    </row>
    <row r="59" spans="1:17" ht="20.399999999999999" x14ac:dyDescent="0.3">
      <c r="A59" s="23"/>
      <c r="B59" s="5"/>
      <c r="C59" s="41"/>
      <c r="D59" s="41"/>
      <c r="E59" s="41"/>
      <c r="F59" s="41"/>
    </row>
    <row r="60" spans="1:17" ht="20.399999999999999" x14ac:dyDescent="0.3">
      <c r="A60" s="23"/>
      <c r="B60" s="5"/>
      <c r="C60" s="41"/>
      <c r="D60" s="41"/>
      <c r="E60" s="41"/>
      <c r="F60" s="41"/>
    </row>
    <row r="61" spans="1:17" ht="20.399999999999999" x14ac:dyDescent="0.3">
      <c r="A61" s="23"/>
      <c r="B61" s="5"/>
      <c r="C61" s="41"/>
      <c r="D61" s="41"/>
      <c r="E61" s="41"/>
      <c r="F61" s="41"/>
    </row>
    <row r="62" spans="1:17" ht="20.399999999999999" x14ac:dyDescent="0.3">
      <c r="A62" s="23"/>
      <c r="B62" s="5"/>
      <c r="C62" s="41"/>
      <c r="D62" s="41"/>
      <c r="E62" s="41"/>
      <c r="F62" s="41"/>
    </row>
    <row r="63" spans="1:17" ht="20.399999999999999" x14ac:dyDescent="0.3">
      <c r="A63" s="23"/>
      <c r="B63" s="5"/>
      <c r="C63" s="41"/>
      <c r="D63" s="41"/>
      <c r="E63" s="41"/>
      <c r="F63" s="41"/>
    </row>
    <row r="64" spans="1:17" ht="20.399999999999999" x14ac:dyDescent="0.3">
      <c r="A64" s="23"/>
      <c r="B64" s="5"/>
      <c r="C64" s="41"/>
      <c r="D64" s="41"/>
      <c r="E64" s="41"/>
      <c r="F64" s="41"/>
    </row>
    <row r="65" spans="1:6" ht="20.399999999999999" x14ac:dyDescent="0.3">
      <c r="A65" s="23"/>
      <c r="B65" s="5"/>
      <c r="C65" s="41"/>
      <c r="D65" s="41"/>
      <c r="E65" s="41"/>
      <c r="F65" s="41"/>
    </row>
    <row r="66" spans="1:6" ht="20.399999999999999" x14ac:dyDescent="0.3">
      <c r="A66" s="23"/>
      <c r="B66" s="5"/>
      <c r="C66" s="41"/>
      <c r="D66" s="41"/>
      <c r="E66" s="41"/>
      <c r="F66" s="41"/>
    </row>
    <row r="67" spans="1:6" ht="20.399999999999999" x14ac:dyDescent="0.3">
      <c r="A67" s="23"/>
      <c r="B67" s="5"/>
      <c r="C67" s="41"/>
      <c r="D67" s="41"/>
      <c r="E67" s="41"/>
      <c r="F67" s="41"/>
    </row>
    <row r="68" spans="1:6" ht="20.399999999999999" x14ac:dyDescent="0.3">
      <c r="A68" s="23"/>
      <c r="B68" s="5"/>
      <c r="C68" s="41"/>
      <c r="D68" s="41"/>
      <c r="E68" s="41"/>
      <c r="F68" s="41"/>
    </row>
    <row r="69" spans="1:6" ht="20.399999999999999" x14ac:dyDescent="0.3">
      <c r="A69" s="23"/>
      <c r="B69" s="5"/>
      <c r="C69" s="41"/>
      <c r="D69" s="41"/>
      <c r="E69" s="41"/>
      <c r="F69" s="41"/>
    </row>
    <row r="70" spans="1:6" ht="20.399999999999999" x14ac:dyDescent="0.3">
      <c r="A70" s="23"/>
      <c r="B70" s="5"/>
      <c r="C70" s="41"/>
      <c r="D70" s="41"/>
      <c r="E70" s="41"/>
      <c r="F70" s="41"/>
    </row>
    <row r="71" spans="1:6" ht="20.399999999999999" x14ac:dyDescent="0.3">
      <c r="A71" s="23"/>
      <c r="B71" s="5"/>
      <c r="C71" s="41"/>
      <c r="D71" s="41"/>
      <c r="E71" s="41"/>
      <c r="F71" s="41"/>
    </row>
    <row r="72" spans="1:6" ht="20.399999999999999" x14ac:dyDescent="0.3">
      <c r="A72" s="23"/>
      <c r="B72" s="5"/>
      <c r="C72" s="41"/>
      <c r="D72" s="41"/>
      <c r="E72" s="41"/>
      <c r="F72" s="41"/>
    </row>
    <row r="73" spans="1:6" ht="20.399999999999999" x14ac:dyDescent="0.3">
      <c r="A73" s="23"/>
      <c r="B73" s="5"/>
      <c r="C73" s="41"/>
      <c r="D73" s="41"/>
      <c r="E73" s="41"/>
      <c r="F73" s="41"/>
    </row>
    <row r="74" spans="1:6" ht="20.399999999999999" x14ac:dyDescent="0.3">
      <c r="A74" s="23"/>
      <c r="B74" s="5"/>
      <c r="C74" s="41"/>
      <c r="D74" s="41"/>
      <c r="E74" s="41"/>
      <c r="F74" s="41"/>
    </row>
    <row r="75" spans="1:6" ht="20.399999999999999" x14ac:dyDescent="0.3">
      <c r="A75" s="23"/>
      <c r="B75" s="5"/>
      <c r="C75" s="41"/>
      <c r="D75" s="41"/>
      <c r="E75" s="41"/>
      <c r="F75" s="41"/>
    </row>
    <row r="76" spans="1:6" ht="20.399999999999999" x14ac:dyDescent="0.3">
      <c r="A76" s="23"/>
      <c r="B76" s="5"/>
      <c r="C76" s="41"/>
      <c r="D76" s="41"/>
      <c r="E76" s="41"/>
      <c r="F76" s="41"/>
    </row>
    <row r="77" spans="1:6" ht="20.399999999999999" x14ac:dyDescent="0.3">
      <c r="A77" s="23"/>
      <c r="B77" s="5"/>
      <c r="C77" s="41"/>
      <c r="D77" s="41"/>
      <c r="E77" s="41"/>
      <c r="F77" s="41"/>
    </row>
    <row r="78" spans="1:6" ht="20.399999999999999" x14ac:dyDescent="0.3">
      <c r="A78" s="23"/>
      <c r="B78" s="5"/>
      <c r="C78" s="41"/>
      <c r="D78" s="41"/>
      <c r="E78" s="41"/>
      <c r="F78" s="41"/>
    </row>
    <row r="79" spans="1:6" ht="20.399999999999999" x14ac:dyDescent="0.3">
      <c r="A79" s="23"/>
      <c r="B79" s="5"/>
      <c r="C79" s="41"/>
      <c r="D79" s="41"/>
      <c r="E79" s="41"/>
      <c r="F79" s="41"/>
    </row>
    <row r="80" spans="1:6" ht="20.399999999999999" x14ac:dyDescent="0.3">
      <c r="A80" s="23"/>
      <c r="B80" s="5"/>
      <c r="C80" s="41"/>
      <c r="D80" s="41"/>
      <c r="E80" s="41"/>
      <c r="F80" s="41"/>
    </row>
    <row r="81" spans="1:6" ht="20.399999999999999" x14ac:dyDescent="0.3">
      <c r="A81" s="23"/>
      <c r="B81" s="5"/>
      <c r="C81" s="41"/>
      <c r="D81" s="41"/>
      <c r="E81" s="41"/>
      <c r="F81" s="41"/>
    </row>
    <row r="82" spans="1:6" ht="20.399999999999999" x14ac:dyDescent="0.3">
      <c r="A82" s="23"/>
      <c r="B82" s="5"/>
      <c r="C82" s="41"/>
      <c r="D82" s="41"/>
      <c r="E82" s="41"/>
      <c r="F82" s="41"/>
    </row>
    <row r="83" spans="1:6" ht="20.399999999999999" x14ac:dyDescent="0.3">
      <c r="A83" s="23"/>
      <c r="B83" s="5"/>
      <c r="C83" s="41"/>
      <c r="D83" s="41"/>
      <c r="E83" s="41"/>
      <c r="F83" s="41"/>
    </row>
    <row r="84" spans="1:6" ht="20.399999999999999" x14ac:dyDescent="0.3">
      <c r="A84" s="23"/>
      <c r="B84" s="5"/>
      <c r="C84" s="41"/>
      <c r="D84" s="41"/>
      <c r="E84" s="41"/>
      <c r="F84" s="41"/>
    </row>
    <row r="85" spans="1:6" ht="20.399999999999999" x14ac:dyDescent="0.3">
      <c r="A85" s="23"/>
      <c r="B85" s="5"/>
      <c r="C85" s="41"/>
      <c r="D85" s="41"/>
      <c r="E85" s="41"/>
      <c r="F85" s="41"/>
    </row>
    <row r="86" spans="1:6" ht="20.399999999999999" x14ac:dyDescent="0.3">
      <c r="A86" s="23"/>
      <c r="B86" s="5"/>
      <c r="C86" s="41"/>
      <c r="D86" s="41"/>
      <c r="E86" s="41"/>
      <c r="F86" s="41"/>
    </row>
    <row r="87" spans="1:6" ht="20.399999999999999" x14ac:dyDescent="0.3">
      <c r="A87" s="23"/>
      <c r="B87" s="5"/>
      <c r="C87" s="41"/>
      <c r="D87" s="41"/>
      <c r="E87" s="41"/>
      <c r="F87" s="41"/>
    </row>
    <row r="88" spans="1:6" ht="20.399999999999999" x14ac:dyDescent="0.3">
      <c r="A88" s="23"/>
      <c r="B88" s="5"/>
      <c r="C88" s="41"/>
      <c r="D88" s="41"/>
      <c r="E88" s="41"/>
      <c r="F88" s="41"/>
    </row>
    <row r="89" spans="1:6" ht="20.399999999999999" x14ac:dyDescent="0.3">
      <c r="A89" s="23"/>
      <c r="B89" s="5"/>
      <c r="C89" s="41"/>
      <c r="D89" s="41"/>
      <c r="E89" s="41"/>
      <c r="F89" s="41"/>
    </row>
    <row r="90" spans="1:6" ht="20.399999999999999" x14ac:dyDescent="0.3">
      <c r="A90" s="23"/>
      <c r="B90" s="5"/>
      <c r="C90" s="41"/>
      <c r="D90" s="41"/>
      <c r="E90" s="41"/>
      <c r="F90" s="41"/>
    </row>
    <row r="91" spans="1:6" ht="20.399999999999999" x14ac:dyDescent="0.3">
      <c r="A91" s="23"/>
      <c r="B91" s="5"/>
      <c r="C91" s="41"/>
      <c r="D91" s="41"/>
      <c r="E91" s="41"/>
      <c r="F91" s="41"/>
    </row>
    <row r="92" spans="1:6" ht="20.399999999999999" x14ac:dyDescent="0.3">
      <c r="A92" s="23"/>
      <c r="B92" s="5"/>
      <c r="C92" s="41"/>
      <c r="D92" s="41"/>
      <c r="E92" s="41"/>
      <c r="F92" s="41"/>
    </row>
    <row r="93" spans="1:6" ht="20.399999999999999" x14ac:dyDescent="0.3">
      <c r="A93" s="23"/>
      <c r="B93" s="5"/>
      <c r="C93" s="41"/>
      <c r="D93" s="41"/>
      <c r="E93" s="41"/>
      <c r="F93" s="41"/>
    </row>
    <row r="94" spans="1:6" ht="20.399999999999999" x14ac:dyDescent="0.3">
      <c r="A94" s="23"/>
      <c r="B94" s="5"/>
      <c r="C94" s="41"/>
      <c r="D94" s="41"/>
      <c r="E94" s="41"/>
      <c r="F94" s="41"/>
    </row>
    <row r="95" spans="1:6" ht="20.399999999999999" x14ac:dyDescent="0.3">
      <c r="A95" s="23"/>
      <c r="B95" s="5"/>
      <c r="C95" s="41"/>
      <c r="D95" s="41"/>
      <c r="E95" s="41"/>
      <c r="F95" s="41"/>
    </row>
    <row r="96" spans="1:6" ht="20.399999999999999" x14ac:dyDescent="0.3">
      <c r="A96" s="23"/>
      <c r="B96" s="5"/>
      <c r="C96" s="41"/>
      <c r="D96" s="41"/>
      <c r="E96" s="41"/>
      <c r="F96" s="41"/>
    </row>
    <row r="97" spans="1:6" ht="20.399999999999999" x14ac:dyDescent="0.3">
      <c r="A97" s="23"/>
      <c r="B97" s="5"/>
      <c r="C97" s="41"/>
      <c r="D97" s="41"/>
      <c r="E97" s="41"/>
      <c r="F97" s="41"/>
    </row>
    <row r="98" spans="1:6" ht="20.399999999999999" x14ac:dyDescent="0.3">
      <c r="A98" s="23"/>
      <c r="B98" s="5"/>
      <c r="C98" s="41"/>
      <c r="D98" s="41"/>
      <c r="E98" s="41"/>
      <c r="F98" s="41"/>
    </row>
    <row r="99" spans="1:6" ht="20.399999999999999" x14ac:dyDescent="0.3">
      <c r="A99" s="23"/>
      <c r="B99" s="5"/>
      <c r="C99" s="41"/>
      <c r="D99" s="41"/>
      <c r="E99" s="41"/>
      <c r="F99" s="41"/>
    </row>
    <row r="100" spans="1:6" ht="20.399999999999999" x14ac:dyDescent="0.3">
      <c r="A100" s="23"/>
      <c r="B100" s="5"/>
      <c r="C100" s="41"/>
      <c r="D100" s="41"/>
      <c r="E100" s="41"/>
      <c r="F100" s="41"/>
    </row>
    <row r="101" spans="1:6" ht="20.399999999999999" x14ac:dyDescent="0.3">
      <c r="A101" s="23"/>
      <c r="B101" s="5"/>
      <c r="C101" s="41"/>
      <c r="D101" s="41"/>
      <c r="E101" s="41"/>
      <c r="F101" s="41"/>
    </row>
    <row r="102" spans="1:6" ht="20.399999999999999" x14ac:dyDescent="0.3">
      <c r="A102" s="23"/>
      <c r="B102" s="5"/>
      <c r="C102" s="41"/>
      <c r="D102" s="41"/>
      <c r="E102" s="41"/>
      <c r="F102" s="41"/>
    </row>
    <row r="103" spans="1:6" ht="20.399999999999999" x14ac:dyDescent="0.3">
      <c r="A103" s="23"/>
      <c r="B103" s="5"/>
      <c r="C103" s="41"/>
      <c r="D103" s="41"/>
      <c r="E103" s="41"/>
      <c r="F103" s="41"/>
    </row>
    <row r="104" spans="1:6" ht="20.399999999999999" x14ac:dyDescent="0.3">
      <c r="A104" s="23"/>
      <c r="B104" s="5"/>
      <c r="C104" s="41"/>
      <c r="D104" s="41"/>
      <c r="E104" s="41"/>
      <c r="F104" s="41"/>
    </row>
    <row r="105" spans="1:6" ht="20.399999999999999" x14ac:dyDescent="0.3">
      <c r="A105" s="23"/>
      <c r="B105" s="5"/>
      <c r="C105" s="41"/>
      <c r="D105" s="41"/>
      <c r="E105" s="41"/>
      <c r="F105" s="41"/>
    </row>
    <row r="106" spans="1:6" ht="20.399999999999999" x14ac:dyDescent="0.3">
      <c r="A106" s="23"/>
      <c r="B106" s="5"/>
      <c r="C106" s="41"/>
      <c r="D106" s="41"/>
      <c r="E106" s="41"/>
      <c r="F106" s="41"/>
    </row>
    <row r="107" spans="1:6" ht="20.399999999999999" x14ac:dyDescent="0.3">
      <c r="A107" s="23"/>
      <c r="B107" s="5"/>
      <c r="C107" s="41"/>
      <c r="D107" s="41"/>
      <c r="E107" s="41"/>
      <c r="F107" s="41"/>
    </row>
    <row r="108" spans="1:6" ht="20.399999999999999" x14ac:dyDescent="0.3">
      <c r="A108" s="23"/>
      <c r="B108" s="5"/>
      <c r="C108" s="41"/>
      <c r="D108" s="41"/>
      <c r="E108" s="41"/>
      <c r="F108" s="41"/>
    </row>
    <row r="109" spans="1:6" ht="20.399999999999999" x14ac:dyDescent="0.3">
      <c r="A109" s="23"/>
      <c r="B109" s="5"/>
      <c r="C109" s="41"/>
      <c r="D109" s="41"/>
      <c r="E109" s="41"/>
      <c r="F109" s="41"/>
    </row>
    <row r="110" spans="1:6" ht="20.399999999999999" x14ac:dyDescent="0.3">
      <c r="A110" s="23"/>
      <c r="B110" s="5"/>
      <c r="C110" s="41"/>
      <c r="D110" s="41"/>
      <c r="E110" s="41"/>
      <c r="F110" s="41"/>
    </row>
    <row r="111" spans="1:6" ht="20.399999999999999" x14ac:dyDescent="0.3">
      <c r="A111" s="23"/>
      <c r="B111" s="5"/>
      <c r="C111" s="41"/>
      <c r="D111" s="41"/>
      <c r="E111" s="41"/>
      <c r="F111" s="41"/>
    </row>
    <row r="112" spans="1:6" ht="20.399999999999999" x14ac:dyDescent="0.3">
      <c r="A112" s="23"/>
      <c r="B112" s="5"/>
      <c r="C112" s="41"/>
      <c r="D112" s="41"/>
      <c r="E112" s="41"/>
      <c r="F112" s="41"/>
    </row>
    <row r="113" spans="1:6" ht="20.399999999999999" x14ac:dyDescent="0.3">
      <c r="A113" s="23"/>
      <c r="B113" s="5"/>
      <c r="C113" s="41"/>
      <c r="D113" s="41"/>
      <c r="E113" s="41"/>
      <c r="F113" s="41"/>
    </row>
    <row r="114" spans="1:6" ht="20.399999999999999" x14ac:dyDescent="0.3">
      <c r="A114" s="23"/>
      <c r="B114" s="5"/>
      <c r="C114" s="41"/>
      <c r="D114" s="41"/>
      <c r="E114" s="41"/>
      <c r="F114" s="41"/>
    </row>
    <row r="115" spans="1:6" ht="20.399999999999999" x14ac:dyDescent="0.3">
      <c r="A115" s="23"/>
      <c r="B115" s="5"/>
      <c r="C115" s="41"/>
      <c r="D115" s="41"/>
      <c r="E115" s="41"/>
      <c r="F115" s="41"/>
    </row>
    <row r="116" spans="1:6" ht="20.399999999999999" x14ac:dyDescent="0.3">
      <c r="A116" s="23"/>
      <c r="B116" s="5"/>
      <c r="C116" s="41"/>
      <c r="D116" s="41"/>
      <c r="E116" s="41"/>
      <c r="F116" s="41"/>
    </row>
    <row r="117" spans="1:6" ht="20.399999999999999" x14ac:dyDescent="0.3">
      <c r="A117" s="23"/>
      <c r="B117" s="5"/>
      <c r="C117" s="41"/>
      <c r="D117" s="41"/>
      <c r="E117" s="41"/>
      <c r="F117" s="41"/>
    </row>
    <row r="118" spans="1:6" ht="20.399999999999999" x14ac:dyDescent="0.3">
      <c r="A118" s="23"/>
      <c r="B118" s="5"/>
      <c r="C118" s="41"/>
      <c r="D118" s="41"/>
      <c r="E118" s="41"/>
      <c r="F118" s="41"/>
    </row>
    <row r="119" spans="1:6" ht="20.399999999999999" x14ac:dyDescent="0.3">
      <c r="A119" s="23"/>
      <c r="B119" s="5"/>
      <c r="C119" s="41"/>
      <c r="D119" s="41"/>
      <c r="E119" s="41"/>
      <c r="F119" s="41"/>
    </row>
    <row r="120" spans="1:6" ht="20.399999999999999" x14ac:dyDescent="0.3">
      <c r="A120" s="23"/>
      <c r="B120" s="5"/>
      <c r="C120" s="41"/>
      <c r="D120" s="41"/>
      <c r="E120" s="41"/>
      <c r="F120" s="41"/>
    </row>
    <row r="121" spans="1:6" ht="20.399999999999999" x14ac:dyDescent="0.3">
      <c r="A121" s="23"/>
      <c r="B121" s="5"/>
      <c r="C121" s="41"/>
      <c r="D121" s="41"/>
      <c r="E121" s="41"/>
      <c r="F121" s="41"/>
    </row>
    <row r="122" spans="1:6" ht="20.399999999999999" x14ac:dyDescent="0.3">
      <c r="A122" s="23"/>
      <c r="B122" s="5"/>
      <c r="C122" s="41"/>
      <c r="D122" s="41"/>
      <c r="E122" s="41"/>
      <c r="F122" s="41"/>
    </row>
    <row r="123" spans="1:6" ht="20.399999999999999" x14ac:dyDescent="0.3">
      <c r="A123" s="23"/>
      <c r="B123" s="5"/>
      <c r="C123" s="41"/>
      <c r="D123" s="41"/>
      <c r="E123" s="41"/>
      <c r="F123" s="41"/>
    </row>
    <row r="124" spans="1:6" ht="20.399999999999999" x14ac:dyDescent="0.3">
      <c r="A124" s="23"/>
      <c r="B124" s="5"/>
      <c r="C124" s="41"/>
      <c r="D124" s="41"/>
      <c r="E124" s="41"/>
      <c r="F124" s="41"/>
    </row>
    <row r="125" spans="1:6" ht="20.399999999999999" x14ac:dyDescent="0.3">
      <c r="A125" s="23"/>
      <c r="B125" s="5"/>
      <c r="C125" s="41"/>
      <c r="D125" s="41"/>
      <c r="E125" s="41"/>
      <c r="F125" s="41"/>
    </row>
    <row r="126" spans="1:6" ht="20.399999999999999" x14ac:dyDescent="0.3">
      <c r="A126" s="23"/>
      <c r="B126" s="5"/>
      <c r="C126" s="41"/>
      <c r="D126" s="41"/>
      <c r="E126" s="41"/>
      <c r="F126" s="41"/>
    </row>
    <row r="127" spans="1:6" ht="20.399999999999999" x14ac:dyDescent="0.3">
      <c r="A127" s="23"/>
      <c r="B127" s="5"/>
      <c r="C127" s="41"/>
      <c r="D127" s="41"/>
      <c r="E127" s="41"/>
      <c r="F127" s="41"/>
    </row>
    <row r="128" spans="1:6" ht="20.399999999999999" x14ac:dyDescent="0.3">
      <c r="A128" s="23"/>
      <c r="B128" s="5"/>
      <c r="C128" s="41"/>
      <c r="D128" s="41"/>
      <c r="E128" s="41"/>
      <c r="F128" s="41"/>
    </row>
    <row r="129" spans="1:6" ht="20.399999999999999" x14ac:dyDescent="0.3">
      <c r="A129" s="23"/>
      <c r="B129" s="5"/>
      <c r="C129" s="41"/>
      <c r="D129" s="41"/>
      <c r="E129" s="41"/>
      <c r="F129" s="41"/>
    </row>
    <row r="130" spans="1:6" ht="20.399999999999999" x14ac:dyDescent="0.3">
      <c r="A130" s="23"/>
      <c r="B130" s="5"/>
      <c r="C130" s="41"/>
      <c r="D130" s="41"/>
      <c r="E130" s="41"/>
      <c r="F130" s="41"/>
    </row>
    <row r="131" spans="1:6" ht="20.399999999999999" x14ac:dyDescent="0.3">
      <c r="A131" s="23"/>
      <c r="B131" s="5"/>
      <c r="C131" s="41"/>
      <c r="D131" s="41"/>
      <c r="E131" s="41"/>
      <c r="F131" s="41"/>
    </row>
    <row r="132" spans="1:6" ht="20.399999999999999" x14ac:dyDescent="0.3">
      <c r="A132" s="23"/>
      <c r="B132" s="5"/>
      <c r="C132" s="41"/>
      <c r="D132" s="41"/>
      <c r="E132" s="41"/>
      <c r="F132" s="41"/>
    </row>
    <row r="133" spans="1:6" ht="20.399999999999999" x14ac:dyDescent="0.3">
      <c r="A133" s="23"/>
      <c r="B133" s="5"/>
      <c r="C133" s="41"/>
      <c r="D133" s="41"/>
      <c r="E133" s="41"/>
      <c r="F133" s="41"/>
    </row>
    <row r="134" spans="1:6" ht="20.399999999999999" x14ac:dyDescent="0.3">
      <c r="A134" s="23"/>
      <c r="B134" s="5"/>
      <c r="C134" s="41"/>
      <c r="D134" s="41"/>
      <c r="E134" s="41"/>
      <c r="F134" s="41"/>
    </row>
    <row r="135" spans="1:6" ht="20.399999999999999" x14ac:dyDescent="0.3">
      <c r="A135" s="23"/>
      <c r="B135" s="5"/>
      <c r="C135" s="41"/>
      <c r="D135" s="41"/>
      <c r="E135" s="41"/>
      <c r="F135" s="41"/>
    </row>
    <row r="136" spans="1:6" ht="20.399999999999999" x14ac:dyDescent="0.3">
      <c r="A136" s="23"/>
      <c r="B136" s="5"/>
      <c r="C136" s="41"/>
      <c r="D136" s="41"/>
      <c r="E136" s="41"/>
      <c r="F136" s="41"/>
    </row>
    <row r="137" spans="1:6" ht="20.399999999999999" x14ac:dyDescent="0.3">
      <c r="A137" s="23"/>
      <c r="B137" s="5"/>
      <c r="C137" s="41"/>
      <c r="D137" s="41"/>
      <c r="E137" s="41"/>
      <c r="F137" s="41"/>
    </row>
    <row r="138" spans="1:6" ht="20.399999999999999" x14ac:dyDescent="0.3">
      <c r="A138" s="23"/>
      <c r="B138" s="5"/>
      <c r="C138" s="41"/>
      <c r="D138" s="41"/>
      <c r="E138" s="41"/>
      <c r="F138" s="41"/>
    </row>
    <row r="139" spans="1:6" ht="20.399999999999999" x14ac:dyDescent="0.3">
      <c r="A139" s="23"/>
      <c r="B139" s="5"/>
      <c r="C139" s="41"/>
      <c r="D139" s="41"/>
      <c r="E139" s="41"/>
      <c r="F139" s="41"/>
    </row>
    <row r="140" spans="1:6" ht="20.399999999999999" x14ac:dyDescent="0.3">
      <c r="A140" s="23"/>
      <c r="B140" s="5"/>
      <c r="C140" s="41"/>
      <c r="D140" s="41"/>
      <c r="E140" s="41"/>
      <c r="F140" s="41"/>
    </row>
    <row r="141" spans="1:6" ht="20.399999999999999" x14ac:dyDescent="0.3">
      <c r="A141" s="23"/>
      <c r="B141" s="5"/>
      <c r="C141" s="41"/>
      <c r="D141" s="41"/>
      <c r="E141" s="41"/>
      <c r="F141" s="41"/>
    </row>
    <row r="142" spans="1:6" ht="20.399999999999999" x14ac:dyDescent="0.3">
      <c r="A142" s="23"/>
      <c r="B142" s="5"/>
      <c r="C142" s="41"/>
      <c r="D142" s="41"/>
      <c r="E142" s="41"/>
      <c r="F142" s="41"/>
    </row>
    <row r="143" spans="1:6" ht="20.399999999999999" x14ac:dyDescent="0.3">
      <c r="A143" s="23"/>
      <c r="B143" s="5"/>
      <c r="C143" s="41"/>
      <c r="D143" s="41"/>
      <c r="E143" s="41"/>
      <c r="F143" s="41"/>
    </row>
    <row r="144" spans="1:6" ht="20.399999999999999" x14ac:dyDescent="0.3">
      <c r="A144" s="23"/>
      <c r="B144" s="5"/>
      <c r="C144" s="41"/>
      <c r="D144" s="41"/>
      <c r="E144" s="41"/>
      <c r="F144" s="41"/>
    </row>
    <row r="145" spans="1:6" ht="20.399999999999999" x14ac:dyDescent="0.3">
      <c r="A145" s="23"/>
      <c r="B145" s="5"/>
      <c r="C145" s="41"/>
      <c r="D145" s="41"/>
      <c r="E145" s="41"/>
      <c r="F145" s="41"/>
    </row>
    <row r="146" spans="1:6" ht="20.399999999999999" x14ac:dyDescent="0.3">
      <c r="A146" s="23"/>
      <c r="B146" s="5"/>
      <c r="C146" s="41"/>
      <c r="D146" s="41"/>
      <c r="E146" s="41"/>
      <c r="F146" s="41"/>
    </row>
    <row r="147" spans="1:6" ht="20.399999999999999" x14ac:dyDescent="0.3">
      <c r="A147" s="23"/>
      <c r="B147" s="5"/>
      <c r="C147" s="41"/>
      <c r="D147" s="41"/>
      <c r="E147" s="41"/>
      <c r="F147" s="41"/>
    </row>
    <row r="148" spans="1:6" ht="20.399999999999999" x14ac:dyDescent="0.3">
      <c r="A148" s="23"/>
      <c r="B148" s="5"/>
      <c r="C148" s="41"/>
      <c r="D148" s="41"/>
      <c r="E148" s="41"/>
      <c r="F148" s="41"/>
    </row>
    <row r="149" spans="1:6" ht="20.399999999999999" x14ac:dyDescent="0.3">
      <c r="A149" s="23"/>
      <c r="B149" s="5"/>
      <c r="C149" s="41"/>
      <c r="D149" s="41"/>
      <c r="E149" s="41"/>
      <c r="F149" s="41"/>
    </row>
    <row r="150" spans="1:6" ht="20.399999999999999" x14ac:dyDescent="0.3">
      <c r="A150" s="23"/>
      <c r="B150" s="5"/>
      <c r="C150" s="41"/>
      <c r="D150" s="41"/>
      <c r="E150" s="41"/>
      <c r="F150" s="41"/>
    </row>
    <row r="151" spans="1:6" ht="20.399999999999999" x14ac:dyDescent="0.3">
      <c r="A151" s="23"/>
      <c r="B151" s="5"/>
      <c r="C151" s="41"/>
      <c r="D151" s="41"/>
      <c r="E151" s="41"/>
      <c r="F151" s="41"/>
    </row>
    <row r="152" spans="1:6" ht="20.399999999999999" x14ac:dyDescent="0.3">
      <c r="A152" s="23"/>
      <c r="B152" s="5"/>
      <c r="C152" s="41"/>
      <c r="D152" s="41"/>
      <c r="E152" s="41"/>
      <c r="F152" s="41"/>
    </row>
    <row r="153" spans="1:6" ht="20.399999999999999" x14ac:dyDescent="0.3">
      <c r="A153" s="23"/>
      <c r="B153" s="5"/>
      <c r="C153" s="41"/>
      <c r="D153" s="41"/>
      <c r="E153" s="41"/>
      <c r="F153" s="41"/>
    </row>
    <row r="154" spans="1:6" ht="20.399999999999999" x14ac:dyDescent="0.3">
      <c r="A154" s="23"/>
      <c r="B154" s="5"/>
      <c r="C154" s="41"/>
      <c r="D154" s="41"/>
      <c r="E154" s="41"/>
      <c r="F154" s="41"/>
    </row>
    <row r="155" spans="1:6" ht="20.399999999999999" x14ac:dyDescent="0.3">
      <c r="A155" s="23"/>
      <c r="B155" s="5"/>
      <c r="C155" s="41"/>
      <c r="D155" s="41"/>
      <c r="E155" s="41"/>
      <c r="F155" s="41"/>
    </row>
    <row r="156" spans="1:6" ht="20.399999999999999" x14ac:dyDescent="0.3">
      <c r="A156" s="23"/>
      <c r="B156" s="5"/>
      <c r="C156" s="41"/>
      <c r="D156" s="41"/>
      <c r="E156" s="41"/>
      <c r="F156" s="41"/>
    </row>
    <row r="157" spans="1:6" ht="20.399999999999999" x14ac:dyDescent="0.3">
      <c r="A157" s="23"/>
      <c r="B157" s="5"/>
      <c r="C157" s="41"/>
      <c r="D157" s="41"/>
      <c r="E157" s="41"/>
      <c r="F157" s="41"/>
    </row>
    <row r="158" spans="1:6" ht="20.399999999999999" x14ac:dyDescent="0.3">
      <c r="A158" s="23"/>
      <c r="B158" s="5"/>
      <c r="C158" s="41"/>
      <c r="D158" s="41"/>
      <c r="E158" s="41"/>
      <c r="F158" s="41"/>
    </row>
    <row r="159" spans="1:6" ht="20.399999999999999" x14ac:dyDescent="0.3">
      <c r="A159" s="23"/>
      <c r="B159" s="5"/>
      <c r="C159" s="41"/>
      <c r="D159" s="41"/>
      <c r="E159" s="41"/>
      <c r="F159" s="41"/>
    </row>
    <row r="160" spans="1:6" ht="20.399999999999999" x14ac:dyDescent="0.3">
      <c r="A160" s="23"/>
      <c r="B160" s="5"/>
      <c r="C160" s="41"/>
      <c r="D160" s="41"/>
      <c r="E160" s="41"/>
      <c r="F160" s="41"/>
    </row>
    <row r="161" spans="1:6" ht="20.399999999999999" x14ac:dyDescent="0.3">
      <c r="A161" s="23"/>
      <c r="B161" s="5"/>
      <c r="C161" s="41"/>
      <c r="D161" s="41"/>
      <c r="E161" s="41"/>
      <c r="F161" s="41"/>
    </row>
    <row r="162" spans="1:6" ht="20.399999999999999" x14ac:dyDescent="0.3">
      <c r="A162" s="23"/>
      <c r="B162" s="5"/>
      <c r="C162" s="41"/>
      <c r="D162" s="41"/>
      <c r="E162" s="41"/>
      <c r="F162" s="41"/>
    </row>
    <row r="163" spans="1:6" ht="20.399999999999999" x14ac:dyDescent="0.3">
      <c r="A163" s="23"/>
      <c r="B163" s="5"/>
      <c r="C163" s="41"/>
      <c r="D163" s="41"/>
      <c r="E163" s="41"/>
      <c r="F163" s="41"/>
    </row>
    <row r="164" spans="1:6" ht="20.399999999999999" x14ac:dyDescent="0.3">
      <c r="A164" s="23"/>
      <c r="B164" s="5"/>
      <c r="C164" s="41"/>
      <c r="D164" s="41"/>
      <c r="E164" s="41"/>
      <c r="F164" s="41"/>
    </row>
    <row r="165" spans="1:6" ht="20.399999999999999" x14ac:dyDescent="0.3">
      <c r="A165" s="23"/>
      <c r="B165" s="5"/>
      <c r="C165" s="41"/>
      <c r="D165" s="41"/>
      <c r="E165" s="41"/>
      <c r="F165" s="41"/>
    </row>
    <row r="166" spans="1:6" ht="20.399999999999999" x14ac:dyDescent="0.3">
      <c r="A166" s="23"/>
      <c r="B166" s="5"/>
      <c r="C166" s="41"/>
      <c r="D166" s="41"/>
      <c r="E166" s="41"/>
      <c r="F166" s="41"/>
    </row>
    <row r="167" spans="1:6" ht="20.399999999999999" x14ac:dyDescent="0.3">
      <c r="A167" s="23"/>
      <c r="B167" s="5"/>
      <c r="C167" s="41"/>
      <c r="D167" s="41"/>
      <c r="E167" s="41"/>
      <c r="F167" s="41"/>
    </row>
    <row r="168" spans="1:6" ht="20.399999999999999" x14ac:dyDescent="0.3">
      <c r="A168" s="23"/>
      <c r="B168" s="5"/>
      <c r="C168" s="41"/>
      <c r="D168" s="41"/>
      <c r="E168" s="41"/>
      <c r="F168" s="41"/>
    </row>
    <row r="169" spans="1:6" ht="20.399999999999999" x14ac:dyDescent="0.3">
      <c r="A169" s="23"/>
      <c r="B169" s="5"/>
      <c r="C169" s="41"/>
      <c r="D169" s="41"/>
      <c r="E169" s="41"/>
      <c r="F169" s="41"/>
    </row>
    <row r="170" spans="1:6" ht="20.399999999999999" x14ac:dyDescent="0.3">
      <c r="A170" s="23"/>
      <c r="B170" s="5"/>
      <c r="C170" s="41"/>
      <c r="D170" s="41"/>
      <c r="E170" s="41"/>
      <c r="F170" s="41"/>
    </row>
    <row r="171" spans="1:6" ht="20.399999999999999" x14ac:dyDescent="0.3">
      <c r="A171" s="23"/>
      <c r="B171" s="5"/>
      <c r="C171" s="41"/>
      <c r="D171" s="41"/>
      <c r="E171" s="41"/>
      <c r="F171" s="41"/>
    </row>
    <row r="172" spans="1:6" ht="20.399999999999999" x14ac:dyDescent="0.3">
      <c r="A172" s="23"/>
      <c r="B172" s="5"/>
      <c r="C172" s="41"/>
      <c r="D172" s="41"/>
      <c r="E172" s="41"/>
      <c r="F172" s="41"/>
    </row>
    <row r="173" spans="1:6" ht="20.399999999999999" x14ac:dyDescent="0.3">
      <c r="A173" s="23"/>
      <c r="B173" s="5"/>
      <c r="C173" s="41"/>
      <c r="D173" s="41"/>
      <c r="E173" s="41"/>
      <c r="F173" s="41"/>
    </row>
    <row r="174" spans="1:6" ht="20.399999999999999" x14ac:dyDescent="0.3">
      <c r="A174" s="23"/>
      <c r="B174" s="5"/>
      <c r="C174" s="41"/>
      <c r="D174" s="41"/>
      <c r="E174" s="41"/>
      <c r="F174" s="41"/>
    </row>
    <row r="175" spans="1:6" ht="20.399999999999999" x14ac:dyDescent="0.3">
      <c r="A175" s="23"/>
      <c r="B175" s="5"/>
      <c r="C175" s="41"/>
      <c r="D175" s="41"/>
      <c r="E175" s="41"/>
      <c r="F175" s="41"/>
    </row>
    <row r="176" spans="1:6" ht="20.399999999999999" x14ac:dyDescent="0.3">
      <c r="A176" s="23"/>
      <c r="B176" s="5"/>
      <c r="C176" s="41"/>
      <c r="D176" s="41"/>
      <c r="E176" s="41"/>
      <c r="F176" s="41"/>
    </row>
    <row r="177" spans="1:6" ht="20.399999999999999" x14ac:dyDescent="0.3">
      <c r="A177" s="23"/>
      <c r="B177" s="5"/>
      <c r="C177" s="41"/>
      <c r="D177" s="41"/>
      <c r="E177" s="41"/>
      <c r="F177" s="41"/>
    </row>
    <row r="178" spans="1:6" ht="20.399999999999999" x14ac:dyDescent="0.3">
      <c r="A178" s="23"/>
      <c r="B178" s="5"/>
      <c r="C178" s="41"/>
      <c r="D178" s="41"/>
      <c r="E178" s="41"/>
      <c r="F178" s="41"/>
    </row>
    <row r="179" spans="1:6" ht="20.399999999999999" x14ac:dyDescent="0.3">
      <c r="A179" s="23"/>
      <c r="B179" s="5"/>
      <c r="C179" s="41"/>
      <c r="D179" s="41"/>
      <c r="E179" s="41"/>
      <c r="F179" s="41"/>
    </row>
    <row r="180" spans="1:6" ht="20.399999999999999" x14ac:dyDescent="0.3">
      <c r="A180" s="23"/>
      <c r="B180" s="5"/>
      <c r="C180" s="41"/>
      <c r="D180" s="41"/>
      <c r="E180" s="41"/>
      <c r="F180" s="41"/>
    </row>
    <row r="181" spans="1:6" ht="20.399999999999999" x14ac:dyDescent="0.3">
      <c r="A181" s="23"/>
      <c r="B181" s="5"/>
      <c r="C181" s="41"/>
      <c r="D181" s="41"/>
      <c r="E181" s="41"/>
      <c r="F181" s="41"/>
    </row>
    <row r="182" spans="1:6" ht="20.399999999999999" x14ac:dyDescent="0.3">
      <c r="A182" s="23"/>
      <c r="B182" s="5"/>
      <c r="C182" s="41"/>
      <c r="D182" s="41"/>
      <c r="E182" s="41"/>
      <c r="F182" s="41"/>
    </row>
    <row r="183" spans="1:6" ht="20.399999999999999" x14ac:dyDescent="0.3">
      <c r="A183" s="23"/>
      <c r="B183" s="5"/>
      <c r="C183" s="41"/>
      <c r="D183" s="41"/>
      <c r="E183" s="41"/>
      <c r="F183" s="41"/>
    </row>
    <row r="184" spans="1:6" ht="20.399999999999999" x14ac:dyDescent="0.3">
      <c r="A184" s="23"/>
      <c r="B184" s="5"/>
      <c r="C184" s="41"/>
      <c r="D184" s="41"/>
      <c r="E184" s="41"/>
      <c r="F184" s="41"/>
    </row>
    <row r="185" spans="1:6" ht="20.399999999999999" x14ac:dyDescent="0.3">
      <c r="A185" s="23"/>
      <c r="B185" s="5"/>
      <c r="C185" s="41"/>
      <c r="D185" s="41"/>
      <c r="E185" s="41"/>
      <c r="F185" s="41"/>
    </row>
    <row r="186" spans="1:6" ht="20.399999999999999" x14ac:dyDescent="0.3">
      <c r="A186" s="23"/>
      <c r="B186" s="5"/>
      <c r="C186" s="41"/>
      <c r="D186" s="41"/>
      <c r="E186" s="41"/>
      <c r="F186" s="41"/>
    </row>
    <row r="187" spans="1:6" ht="20.399999999999999" x14ac:dyDescent="0.3">
      <c r="A187" s="23"/>
      <c r="B187" s="5"/>
      <c r="C187" s="41"/>
      <c r="D187" s="41"/>
      <c r="E187" s="41"/>
      <c r="F187" s="41"/>
    </row>
    <row r="188" spans="1:6" ht="20.399999999999999" x14ac:dyDescent="0.3">
      <c r="A188" s="23"/>
      <c r="B188" s="5"/>
      <c r="C188" s="41"/>
      <c r="D188" s="41"/>
      <c r="E188" s="41"/>
      <c r="F188" s="41"/>
    </row>
    <row r="189" spans="1:6" ht="20.399999999999999" x14ac:dyDescent="0.3">
      <c r="A189" s="23"/>
      <c r="B189" s="5"/>
      <c r="C189" s="41"/>
      <c r="D189" s="41"/>
      <c r="E189" s="41"/>
      <c r="F189" s="41"/>
    </row>
    <row r="190" spans="1:6" ht="20.399999999999999" x14ac:dyDescent="0.3">
      <c r="A190" s="23"/>
      <c r="B190" s="5"/>
      <c r="C190" s="41"/>
      <c r="D190" s="41"/>
      <c r="E190" s="41"/>
      <c r="F190" s="41"/>
    </row>
    <row r="191" spans="1:6" ht="20.399999999999999" x14ac:dyDescent="0.3">
      <c r="A191" s="23"/>
      <c r="B191" s="5"/>
      <c r="C191" s="41"/>
      <c r="D191" s="41"/>
      <c r="E191" s="41"/>
      <c r="F191" s="41"/>
    </row>
    <row r="192" spans="1:6" ht="20.399999999999999" x14ac:dyDescent="0.3">
      <c r="A192" s="23"/>
      <c r="B192" s="5"/>
      <c r="C192" s="41"/>
      <c r="D192" s="41"/>
      <c r="E192" s="41"/>
      <c r="F192" s="41"/>
    </row>
    <row r="193" spans="1:7" ht="20.399999999999999" x14ac:dyDescent="0.3">
      <c r="A193" s="23"/>
      <c r="B193" s="5"/>
      <c r="C193" s="41"/>
      <c r="D193" s="41"/>
      <c r="E193" s="41"/>
      <c r="F193" s="41"/>
    </row>
    <row r="194" spans="1:7" ht="20.399999999999999" x14ac:dyDescent="0.3">
      <c r="A194" s="23"/>
      <c r="B194" s="5"/>
      <c r="C194" s="41"/>
      <c r="D194" s="41"/>
      <c r="E194" s="41"/>
      <c r="F194" s="41"/>
    </row>
    <row r="195" spans="1:7" ht="20.399999999999999" x14ac:dyDescent="0.3">
      <c r="A195" s="23"/>
      <c r="B195" s="5"/>
      <c r="C195" s="41"/>
      <c r="D195" s="41"/>
      <c r="E195" s="41"/>
      <c r="F195" s="41"/>
    </row>
    <row r="196" spans="1:7" ht="20.399999999999999" x14ac:dyDescent="0.3">
      <c r="A196" s="23"/>
      <c r="B196" s="5"/>
      <c r="C196" s="41"/>
      <c r="D196" s="41"/>
      <c r="E196" s="41"/>
      <c r="F196" s="41"/>
    </row>
    <row r="197" spans="1:7" ht="20.399999999999999" x14ac:dyDescent="0.3">
      <c r="A197" s="23"/>
      <c r="B197" s="5"/>
      <c r="C197" s="41"/>
      <c r="D197" s="41"/>
      <c r="E197" s="41"/>
      <c r="F197" s="41"/>
    </row>
    <row r="198" spans="1:7" ht="20.399999999999999" x14ac:dyDescent="0.3">
      <c r="A198" s="23"/>
      <c r="B198" s="5"/>
      <c r="C198" s="41"/>
      <c r="D198" s="41"/>
      <c r="E198" s="41"/>
      <c r="F198" s="41"/>
    </row>
    <row r="199" spans="1:7" ht="20.399999999999999" x14ac:dyDescent="0.3">
      <c r="A199" s="23"/>
      <c r="B199" s="5"/>
      <c r="C199" s="41"/>
      <c r="D199" s="41"/>
      <c r="E199" s="41"/>
      <c r="F199" s="41"/>
    </row>
    <row r="200" spans="1:7" ht="20.399999999999999" x14ac:dyDescent="0.3">
      <c r="A200" s="23"/>
      <c r="B200" s="5"/>
      <c r="C200" s="41"/>
      <c r="D200" s="41"/>
      <c r="E200" s="41"/>
      <c r="F200" s="41"/>
    </row>
    <row r="201" spans="1:7" ht="20.399999999999999" x14ac:dyDescent="0.3">
      <c r="A201" s="23"/>
      <c r="B201" s="5"/>
      <c r="C201" s="41"/>
      <c r="D201" s="41"/>
      <c r="E201" s="41"/>
      <c r="F201" s="41"/>
    </row>
    <row r="202" spans="1:7" ht="20.399999999999999" x14ac:dyDescent="0.3">
      <c r="A202" s="23"/>
      <c r="B202" s="5"/>
      <c r="C202" s="41"/>
      <c r="D202" s="41"/>
      <c r="E202" s="41"/>
      <c r="F202" s="41"/>
    </row>
    <row r="203" spans="1:7" ht="20.399999999999999" x14ac:dyDescent="0.3">
      <c r="A203" s="23"/>
      <c r="B203" s="5"/>
      <c r="C203" s="41"/>
      <c r="D203" s="41"/>
      <c r="E203" s="41"/>
      <c r="F203" s="41"/>
    </row>
    <row r="204" spans="1:7" ht="20.399999999999999" x14ac:dyDescent="0.3">
      <c r="A204" s="23"/>
      <c r="B204" s="5"/>
      <c r="C204" s="41"/>
      <c r="D204" s="41"/>
      <c r="E204" s="41"/>
      <c r="F204" s="41"/>
    </row>
    <row r="205" spans="1:7" ht="20.399999999999999" x14ac:dyDescent="0.3">
      <c r="A205" s="23"/>
      <c r="B205" s="5"/>
      <c r="C205" s="41"/>
      <c r="D205" s="41"/>
      <c r="E205" s="41"/>
      <c r="F205" s="41"/>
    </row>
    <row r="206" spans="1:7" ht="20.399999999999999" x14ac:dyDescent="0.3">
      <c r="A206" s="23"/>
      <c r="B206" s="5"/>
      <c r="C206" s="41"/>
      <c r="D206" s="41"/>
      <c r="E206" s="41"/>
      <c r="F206" s="41"/>
    </row>
    <row r="207" spans="1:7" x14ac:dyDescent="0.3">
      <c r="A207" s="8"/>
      <c r="B207" s="5"/>
      <c r="C207" s="5"/>
      <c r="D207" s="5"/>
      <c r="E207" s="5"/>
      <c r="F207" s="5"/>
    </row>
    <row r="208" spans="1:7" ht="20.399999999999999" x14ac:dyDescent="0.3">
      <c r="A208" s="8"/>
      <c r="B208" s="42" t="s">
        <v>804</v>
      </c>
      <c r="C208" s="42" t="s">
        <v>805</v>
      </c>
      <c r="D208" s="42"/>
      <c r="E208" s="42"/>
      <c r="F208" t="s">
        <v>804</v>
      </c>
      <c r="G208" t="s">
        <v>805</v>
      </c>
    </row>
    <row r="209" spans="1:10" ht="21" x14ac:dyDescent="0.4">
      <c r="A209" s="8"/>
      <c r="B209" s="43" t="s">
        <v>806</v>
      </c>
      <c r="C209" s="43" t="s">
        <v>807</v>
      </c>
      <c r="D209" s="43"/>
      <c r="E209" s="43"/>
      <c r="F209" t="s">
        <v>806</v>
      </c>
      <c r="H209" t="str">
        <f>IF(NOT(ISBLANK(F209)),F209,IF(NOT(ISBLANK(G209)),"     "&amp;G209,FALSE))</f>
        <v>Afectación Económica o presupuestal</v>
      </c>
      <c r="I209" t="s">
        <v>806</v>
      </c>
      <c r="J209" t="str">
        <f>IF(NOT(ISERROR(MATCH(I209,_xlfn.ANCHORARRAY(B220),0))),H222&amp;"Por favor no seleccionar los criterios de impacto",I209)</f>
        <v>❌Por favor no seleccionar los criterios de impacto</v>
      </c>
    </row>
    <row r="210" spans="1:10" ht="21" x14ac:dyDescent="0.4">
      <c r="A210" s="8"/>
      <c r="B210" s="43" t="s">
        <v>806</v>
      </c>
      <c r="C210" s="43" t="s">
        <v>808</v>
      </c>
      <c r="D210" s="43"/>
      <c r="E210" s="43"/>
      <c r="G210" t="s">
        <v>807</v>
      </c>
      <c r="H210" t="str">
        <f t="shared" ref="H210:H220" si="0">IF(NOT(ISBLANK(F210)),F210,IF(NOT(ISBLANK(G210)),"     "&amp;G210,FALSE))</f>
        <v xml:space="preserve">     Afectación menor a 10 SMLMV .</v>
      </c>
    </row>
    <row r="211" spans="1:10" ht="21" x14ac:dyDescent="0.4">
      <c r="A211" s="8"/>
      <c r="B211" s="43" t="s">
        <v>806</v>
      </c>
      <c r="C211" s="43" t="s">
        <v>809</v>
      </c>
      <c r="D211" s="43"/>
      <c r="E211" s="43"/>
      <c r="G211" t="s">
        <v>808</v>
      </c>
      <c r="H211" t="str">
        <f t="shared" si="0"/>
        <v xml:space="preserve">     Entre 10 y 50 SMLMV </v>
      </c>
    </row>
    <row r="212" spans="1:10" ht="21" x14ac:dyDescent="0.4">
      <c r="A212" s="8"/>
      <c r="B212" s="43" t="s">
        <v>806</v>
      </c>
      <c r="C212" s="43" t="s">
        <v>810</v>
      </c>
      <c r="D212" s="43"/>
      <c r="E212" s="43"/>
      <c r="G212" t="s">
        <v>809</v>
      </c>
      <c r="H212" t="str">
        <f t="shared" si="0"/>
        <v xml:space="preserve">     Entre 50 y 100 SMLMV </v>
      </c>
    </row>
    <row r="213" spans="1:10" ht="21" x14ac:dyDescent="0.4">
      <c r="A213" s="8"/>
      <c r="B213" s="43" t="s">
        <v>806</v>
      </c>
      <c r="C213" s="43" t="s">
        <v>811</v>
      </c>
      <c r="D213" s="43"/>
      <c r="E213" s="43"/>
      <c r="G213" t="s">
        <v>810</v>
      </c>
      <c r="H213" t="str">
        <f t="shared" si="0"/>
        <v xml:space="preserve">     Entre 100 y 500 SMLMV </v>
      </c>
    </row>
    <row r="214" spans="1:10" ht="21" x14ac:dyDescent="0.4">
      <c r="A214" s="8"/>
      <c r="B214" s="43" t="s">
        <v>812</v>
      </c>
      <c r="C214" s="43" t="s">
        <v>813</v>
      </c>
      <c r="D214" s="43"/>
      <c r="E214" s="43"/>
      <c r="G214" t="s">
        <v>811</v>
      </c>
      <c r="H214" t="str">
        <f t="shared" si="0"/>
        <v xml:space="preserve">     Mayor a 500 SMLMV </v>
      </c>
    </row>
    <row r="215" spans="1:10" ht="21" x14ac:dyDescent="0.4">
      <c r="A215" s="8"/>
      <c r="B215" s="43" t="s">
        <v>812</v>
      </c>
      <c r="C215" s="43" t="s">
        <v>814</v>
      </c>
      <c r="D215" s="43"/>
      <c r="E215" s="43"/>
      <c r="F215" t="s">
        <v>812</v>
      </c>
      <c r="H215" t="str">
        <f t="shared" si="0"/>
        <v>Pérdida Reputacional</v>
      </c>
    </row>
    <row r="216" spans="1:10" ht="21" x14ac:dyDescent="0.4">
      <c r="A216" s="8"/>
      <c r="B216" s="43" t="s">
        <v>812</v>
      </c>
      <c r="C216" s="43" t="s">
        <v>815</v>
      </c>
      <c r="D216" s="43"/>
      <c r="E216" s="43"/>
      <c r="G216" t="s">
        <v>813</v>
      </c>
      <c r="H216" t="str">
        <f t="shared" si="0"/>
        <v xml:space="preserve">     El riesgo afecta la imagen de alguna área de la organización</v>
      </c>
    </row>
    <row r="217" spans="1:10" ht="21" x14ac:dyDescent="0.4">
      <c r="A217" s="8"/>
      <c r="B217" s="43" t="s">
        <v>812</v>
      </c>
      <c r="C217" s="43" t="s">
        <v>816</v>
      </c>
      <c r="D217" s="43"/>
      <c r="E217" s="43"/>
      <c r="G217" t="s">
        <v>814</v>
      </c>
      <c r="H217" t="str">
        <f t="shared" si="0"/>
        <v xml:space="preserve">     El riesgo afecta la imagen de la entidad internamente, de conocimiento general, nivel interno, de junta dircetiva y accionistas y/o de provedores</v>
      </c>
    </row>
    <row r="218" spans="1:10" ht="21" x14ac:dyDescent="0.4">
      <c r="A218" s="8"/>
      <c r="B218" s="43" t="s">
        <v>812</v>
      </c>
      <c r="C218" s="43" t="s">
        <v>817</v>
      </c>
      <c r="D218" s="43"/>
      <c r="E218" s="43"/>
      <c r="G218" t="s">
        <v>815</v>
      </c>
      <c r="H218" t="str">
        <f t="shared" si="0"/>
        <v xml:space="preserve">     El riesgo afecta la imagen de la entidad con algunos usuarios de relevancia frente al logro de los objetivos</v>
      </c>
    </row>
    <row r="219" spans="1:10" x14ac:dyDescent="0.3">
      <c r="A219" s="8"/>
      <c r="B219" s="6"/>
      <c r="C219" s="6"/>
      <c r="D219" s="6"/>
      <c r="E219" s="6"/>
      <c r="G219" t="s">
        <v>816</v>
      </c>
      <c r="H219" t="str">
        <f t="shared" si="0"/>
        <v xml:space="preserve">     El riesgo afecta la imagen de de la entidad con efecto publicitario sostenido a nivel de sector administrativo, nivel departamental o municipal</v>
      </c>
    </row>
    <row r="220" spans="1:10" x14ac:dyDescent="0.3">
      <c r="A220" s="8"/>
      <c r="B220" s="6" t="str">
        <f t="array" ref="B220:B222">_xlfn.UNIQUE(Tabla13[[#All],[Criterios]])</f>
        <v>Criterios</v>
      </c>
      <c r="C220" s="6"/>
      <c r="D220" s="6"/>
      <c r="E220" s="6"/>
      <c r="G220" t="s">
        <v>817</v>
      </c>
      <c r="H220" t="str">
        <f t="shared" si="0"/>
        <v xml:space="preserve">     El riesgo afecta la imagen de la entidad a nivel nacional, con efecto publicitarios sostenible a nivel país</v>
      </c>
    </row>
    <row r="221" spans="1:10" x14ac:dyDescent="0.3">
      <c r="A221" s="8"/>
      <c r="B221" s="6" t="str">
        <v>Afectación Económica o presupuestal</v>
      </c>
      <c r="C221" s="6"/>
      <c r="D221" s="6"/>
      <c r="E221" s="6"/>
    </row>
    <row r="222" spans="1:10" x14ac:dyDescent="0.3">
      <c r="B222" s="6" t="str">
        <v>Pérdida Reputacional</v>
      </c>
      <c r="C222" s="6"/>
      <c r="D222" s="6"/>
      <c r="E222" s="6"/>
      <c r="H222" s="7" t="s">
        <v>818</v>
      </c>
    </row>
    <row r="223" spans="1:10" x14ac:dyDescent="0.3">
      <c r="B223" s="4"/>
      <c r="C223" s="4"/>
      <c r="D223" s="4"/>
      <c r="E223" s="4"/>
      <c r="H223" s="7" t="s">
        <v>819</v>
      </c>
    </row>
    <row r="224" spans="1:10" x14ac:dyDescent="0.3">
      <c r="B224" s="4"/>
      <c r="C224" s="4"/>
      <c r="D224" s="4"/>
      <c r="E224" s="4"/>
    </row>
    <row r="225" spans="2:6" x14ac:dyDescent="0.3">
      <c r="B225" s="4"/>
      <c r="C225" s="4"/>
      <c r="D225" s="4"/>
      <c r="E225" s="4"/>
    </row>
    <row r="226" spans="2:6" x14ac:dyDescent="0.3">
      <c r="B226" s="4"/>
      <c r="C226" s="4"/>
      <c r="D226" s="4"/>
      <c r="E226" s="4"/>
      <c r="F226" s="4"/>
    </row>
    <row r="227" spans="2:6" x14ac:dyDescent="0.3">
      <c r="B227" s="4"/>
      <c r="C227" s="4"/>
      <c r="D227" s="4"/>
      <c r="E227" s="4"/>
      <c r="F227" s="4"/>
    </row>
    <row r="228" spans="2:6" x14ac:dyDescent="0.3">
      <c r="B228" s="4"/>
      <c r="C228" s="4"/>
      <c r="D228" s="4"/>
      <c r="E228" s="4"/>
      <c r="F228" s="4"/>
    </row>
    <row r="229" spans="2:6" x14ac:dyDescent="0.3">
      <c r="B229" s="4"/>
      <c r="C229" s="4"/>
      <c r="D229" s="4"/>
      <c r="E229" s="4"/>
      <c r="F229" s="4"/>
    </row>
    <row r="230" spans="2:6" x14ac:dyDescent="0.3">
      <c r="B230" s="4"/>
      <c r="C230" s="4"/>
      <c r="D230" s="4"/>
      <c r="E230" s="4"/>
      <c r="F230" s="4"/>
    </row>
    <row r="231" spans="2:6" x14ac:dyDescent="0.3">
      <c r="B231" s="4"/>
      <c r="C231" s="4"/>
      <c r="D231" s="4"/>
      <c r="E231" s="4"/>
      <c r="F231" s="4"/>
    </row>
  </sheetData>
  <mergeCells count="6">
    <mergeCell ref="B28:B33"/>
    <mergeCell ref="B1:C1"/>
    <mergeCell ref="B4:B9"/>
    <mergeCell ref="B10:B15"/>
    <mergeCell ref="B16:B21"/>
    <mergeCell ref="B22:B27"/>
  </mergeCells>
  <dataValidations count="1">
    <dataValidation type="list" allowBlank="1" showInputMessage="1" showErrorMessage="1" sqref="I209" xr:uid="{00000000-0002-0000-0500-000000000000}">
      <formula1>$H$209:$H$220</formula1>
    </dataValidation>
  </dataValidations>
  <pageMargins left="0.7" right="0.7" top="0.75" bottom="0.75" header="0.3" footer="0.3"/>
  <pageSetup orientation="portrait" r:id="rId2"/>
  <tableParts count="1">
    <tablePart r:id="rId3"/>
  </tableParts>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
  <sheetViews>
    <sheetView topLeftCell="B13" workbookViewId="0">
      <selection activeCell="L24" sqref="L24"/>
    </sheetView>
  </sheetViews>
  <sheetFormatPr baseColWidth="10" defaultColWidth="11.44140625" defaultRowHeight="14.4" x14ac:dyDescent="0.3"/>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B2:F35"/>
  <sheetViews>
    <sheetView workbookViewId="0">
      <selection activeCell="B17" sqref="B17"/>
    </sheetView>
  </sheetViews>
  <sheetFormatPr baseColWidth="10" defaultColWidth="11.44140625" defaultRowHeight="14.4" x14ac:dyDescent="0.3"/>
  <cols>
    <col min="2" max="2" width="24" customWidth="1"/>
    <col min="3" max="3" width="23.44140625" customWidth="1"/>
    <col min="4" max="4" width="24.44140625" customWidth="1"/>
    <col min="5" max="6" width="16.88671875" customWidth="1"/>
  </cols>
  <sheetData>
    <row r="2" spans="2:6" x14ac:dyDescent="0.3">
      <c r="B2" t="s">
        <v>820</v>
      </c>
      <c r="E2" t="s">
        <v>821</v>
      </c>
    </row>
    <row r="3" spans="2:6" x14ac:dyDescent="0.3">
      <c r="B3" t="s">
        <v>822</v>
      </c>
      <c r="E3" t="s">
        <v>823</v>
      </c>
    </row>
    <row r="4" spans="2:6" x14ac:dyDescent="0.3">
      <c r="B4" t="s">
        <v>824</v>
      </c>
      <c r="E4" t="s">
        <v>825</v>
      </c>
    </row>
    <row r="5" spans="2:6" x14ac:dyDescent="0.3">
      <c r="B5" t="s">
        <v>132</v>
      </c>
    </row>
    <row r="8" spans="2:6" x14ac:dyDescent="0.3">
      <c r="B8" t="s">
        <v>826</v>
      </c>
      <c r="E8" t="s">
        <v>92</v>
      </c>
      <c r="F8" t="s">
        <v>827</v>
      </c>
    </row>
    <row r="9" spans="2:6" x14ac:dyDescent="0.3">
      <c r="B9" t="s">
        <v>828</v>
      </c>
      <c r="E9" t="s">
        <v>331</v>
      </c>
      <c r="F9" t="s">
        <v>829</v>
      </c>
    </row>
    <row r="10" spans="2:6" x14ac:dyDescent="0.3">
      <c r="B10" t="s">
        <v>830</v>
      </c>
      <c r="E10" t="s">
        <v>173</v>
      </c>
      <c r="F10" t="s">
        <v>763</v>
      </c>
    </row>
    <row r="11" spans="2:6" x14ac:dyDescent="0.3">
      <c r="E11" t="s">
        <v>123</v>
      </c>
      <c r="F11" t="s">
        <v>124</v>
      </c>
    </row>
    <row r="12" spans="2:6" x14ac:dyDescent="0.3">
      <c r="B12" t="s">
        <v>831</v>
      </c>
      <c r="E12" t="s">
        <v>361</v>
      </c>
      <c r="F12" t="s">
        <v>246</v>
      </c>
    </row>
    <row r="13" spans="2:6" x14ac:dyDescent="0.3">
      <c r="B13" s="27" t="s">
        <v>509</v>
      </c>
      <c r="E13" t="s">
        <v>759</v>
      </c>
      <c r="F13" t="s">
        <v>174</v>
      </c>
    </row>
    <row r="14" spans="2:6" x14ac:dyDescent="0.3">
      <c r="B14" s="27" t="s">
        <v>122</v>
      </c>
    </row>
    <row r="15" spans="2:6" x14ac:dyDescent="0.3">
      <c r="B15" s="27" t="s">
        <v>832</v>
      </c>
    </row>
    <row r="16" spans="2:6" x14ac:dyDescent="0.3">
      <c r="B16" s="27" t="s">
        <v>833</v>
      </c>
    </row>
    <row r="17" spans="2:2" x14ac:dyDescent="0.3">
      <c r="B17" s="27" t="s">
        <v>203</v>
      </c>
    </row>
    <row r="18" spans="2:2" x14ac:dyDescent="0.3">
      <c r="B18" s="27" t="s">
        <v>834</v>
      </c>
    </row>
    <row r="19" spans="2:2" x14ac:dyDescent="0.3">
      <c r="B19" s="27" t="s">
        <v>172</v>
      </c>
    </row>
    <row r="20" spans="2:2" x14ac:dyDescent="0.3">
      <c r="B20" s="27" t="s">
        <v>245</v>
      </c>
    </row>
    <row r="22" spans="2:2" x14ac:dyDescent="0.3">
      <c r="B22" s="27" t="s">
        <v>835</v>
      </c>
    </row>
    <row r="23" spans="2:2" x14ac:dyDescent="0.3">
      <c r="B23" t="s">
        <v>836</v>
      </c>
    </row>
    <row r="24" spans="2:2" x14ac:dyDescent="0.3">
      <c r="B24" t="s">
        <v>837</v>
      </c>
    </row>
    <row r="25" spans="2:2" x14ac:dyDescent="0.3">
      <c r="B25" t="s">
        <v>838</v>
      </c>
    </row>
    <row r="26" spans="2:2" x14ac:dyDescent="0.3">
      <c r="B26" t="s">
        <v>839</v>
      </c>
    </row>
    <row r="27" spans="2:2" x14ac:dyDescent="0.3">
      <c r="B27" t="s">
        <v>840</v>
      </c>
    </row>
    <row r="28" spans="2:2" x14ac:dyDescent="0.3">
      <c r="B28" t="s">
        <v>841</v>
      </c>
    </row>
    <row r="29" spans="2:2" x14ac:dyDescent="0.3">
      <c r="B29" t="s">
        <v>842</v>
      </c>
    </row>
    <row r="30" spans="2:2" x14ac:dyDescent="0.3">
      <c r="B30" t="s">
        <v>843</v>
      </c>
    </row>
    <row r="31" spans="2:2" x14ac:dyDescent="0.3">
      <c r="B31" t="s">
        <v>844</v>
      </c>
    </row>
    <row r="32" spans="2:2" x14ac:dyDescent="0.3">
      <c r="B32" t="s">
        <v>845</v>
      </c>
    </row>
    <row r="33" spans="2:2" x14ac:dyDescent="0.3">
      <c r="B33" t="s">
        <v>7</v>
      </c>
    </row>
    <row r="34" spans="2:2" x14ac:dyDescent="0.3">
      <c r="B34" t="s">
        <v>846</v>
      </c>
    </row>
    <row r="35" spans="2:2" x14ac:dyDescent="0.3">
      <c r="B35" t="s">
        <v>847</v>
      </c>
    </row>
  </sheetData>
  <sortState xmlns:xlrd2="http://schemas.microsoft.com/office/spreadsheetml/2017/richdata2" ref="B2:B5">
    <sortCondition ref="B2:B5"/>
  </sortState>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3:A21"/>
  <sheetViews>
    <sheetView workbookViewId="0">
      <selection activeCell="A19" sqref="A19"/>
    </sheetView>
  </sheetViews>
  <sheetFormatPr baseColWidth="10" defaultColWidth="10.88671875" defaultRowHeight="13.8" x14ac:dyDescent="0.3"/>
  <cols>
    <col min="1" max="1" width="32.88671875" style="1" customWidth="1"/>
    <col min="2" max="16384" width="10.88671875" style="1"/>
  </cols>
  <sheetData>
    <row r="3" spans="1:1" x14ac:dyDescent="0.3">
      <c r="A3" s="2" t="s">
        <v>143</v>
      </c>
    </row>
    <row r="4" spans="1:1" x14ac:dyDescent="0.3">
      <c r="A4" s="2" t="s">
        <v>158</v>
      </c>
    </row>
    <row r="5" spans="1:1" x14ac:dyDescent="0.3">
      <c r="A5" s="2" t="s">
        <v>126</v>
      </c>
    </row>
    <row r="6" spans="1:1" x14ac:dyDescent="0.3">
      <c r="A6" s="2" t="s">
        <v>539</v>
      </c>
    </row>
    <row r="7" spans="1:1" x14ac:dyDescent="0.3">
      <c r="A7" s="2" t="s">
        <v>127</v>
      </c>
    </row>
    <row r="8" spans="1:1" x14ac:dyDescent="0.3">
      <c r="A8" s="2" t="s">
        <v>128</v>
      </c>
    </row>
    <row r="9" spans="1:1" x14ac:dyDescent="0.3">
      <c r="A9" s="2" t="s">
        <v>144</v>
      </c>
    </row>
    <row r="10" spans="1:1" x14ac:dyDescent="0.3">
      <c r="A10" s="2" t="s">
        <v>151</v>
      </c>
    </row>
    <row r="11" spans="1:1" x14ac:dyDescent="0.3">
      <c r="A11" s="2" t="s">
        <v>129</v>
      </c>
    </row>
    <row r="12" spans="1:1" x14ac:dyDescent="0.3">
      <c r="A12" s="2" t="s">
        <v>848</v>
      </c>
    </row>
    <row r="13" spans="1:1" x14ac:dyDescent="0.3">
      <c r="A13" s="2" t="s">
        <v>849</v>
      </c>
    </row>
    <row r="14" spans="1:1" x14ac:dyDescent="0.3">
      <c r="A14" s="2" t="s">
        <v>850</v>
      </c>
    </row>
    <row r="16" spans="1:1" x14ac:dyDescent="0.3">
      <c r="A16" s="2" t="s">
        <v>851</v>
      </c>
    </row>
    <row r="17" spans="1:1" x14ac:dyDescent="0.3">
      <c r="A17" s="2" t="s">
        <v>820</v>
      </c>
    </row>
    <row r="18" spans="1:1" x14ac:dyDescent="0.3">
      <c r="A18" s="2" t="s">
        <v>822</v>
      </c>
    </row>
    <row r="20" spans="1:1" x14ac:dyDescent="0.3">
      <c r="A20" s="2" t="s">
        <v>828</v>
      </c>
    </row>
    <row r="21" spans="1:1" x14ac:dyDescent="0.3">
      <c r="A21" s="2" t="s">
        <v>830</v>
      </c>
    </row>
  </sheetData>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mso-contentType ?>
<FormTemplates xmlns="http://schemas.microsoft.com/sharepoint/v3/contenttype/forms">
  <Display>DocumentLibraryForm</Display>
  <Edit>DocumentLibraryForm</Edit>
  <New>DocumentLibraryForm</New>
</FormTemplates>
</file>

<file path=customXml/item2.xml><?xml version="1.0" encoding="utf-8"?>
<ct:contentTypeSchema xmlns:ct="http://schemas.microsoft.com/office/2006/metadata/contentType" xmlns:ma="http://schemas.microsoft.com/office/2006/metadata/properties/metaAttributes" ct:_="" ma:_="" ma:contentTypeName="Documento" ma:contentTypeID="0x010100EE39E667A227D945A67792929EA683D0" ma:contentTypeVersion="14" ma:contentTypeDescription="Crear nuevo documento." ma:contentTypeScope="" ma:versionID="e8482975d8b65e32eff362269607c39f">
  <xsd:schema xmlns:xsd="http://www.w3.org/2001/XMLSchema" xmlns:xs="http://www.w3.org/2001/XMLSchema" xmlns:p="http://schemas.microsoft.com/office/2006/metadata/properties" xmlns:ns2="48c77cfc-f926-4e40-878b-a2b4daa011b0" xmlns:ns3="cfb0170c-0804-4841-b063-354b1495d77f" targetNamespace="http://schemas.microsoft.com/office/2006/metadata/properties" ma:root="true" ma:fieldsID="c4731c43bf8cf2df62f3dee5134aac0f" ns2:_="" ns3:_="">
    <xsd:import namespace="48c77cfc-f926-4e40-878b-a2b4daa011b0"/>
    <xsd:import namespace="cfb0170c-0804-4841-b063-354b1495d77f"/>
    <xsd:element name="properties">
      <xsd:complexType>
        <xsd:sequence>
          <xsd:element name="documentManagement">
            <xsd:complexType>
              <xsd:all>
                <xsd:element ref="ns2:MediaServiceMetadata" minOccurs="0"/>
                <xsd:element ref="ns2:MediaServiceFastMetadata" minOccurs="0"/>
                <xsd:element ref="ns2:MediaServiceSearchProperties" minOccurs="0"/>
                <xsd:element ref="ns2:MediaServiceObjectDetectorVersions" minOccurs="0"/>
                <xsd:element ref="ns2:MediaServiceGenerationTime" minOccurs="0"/>
                <xsd:element ref="ns2:MediaServiceEventHashCode" minOccurs="0"/>
                <xsd:element ref="ns2:MediaLengthInSeconds" minOccurs="0"/>
                <xsd:element ref="ns2:MediaServiceDateTaken" minOccurs="0"/>
                <xsd:element ref="ns3:SharedWithUsers" minOccurs="0"/>
                <xsd:element ref="ns3:SharedWithDetails" minOccurs="0"/>
                <xsd:element ref="ns2:lcf76f155ced4ddcb4097134ff3c332f" minOccurs="0"/>
                <xsd:element ref="ns2:MediaServiceOCR" minOccurs="0"/>
                <xsd:element ref="ns2:MediaServiceLocation" minOccurs="0"/>
              </xsd:all>
            </xsd:complexType>
          </xsd:element>
        </xsd:sequence>
      </xsd:complexType>
    </xsd:element>
  </xsd:schema>
  <xsd:schema xmlns:xsd="http://www.w3.org/2001/XMLSchema" xmlns:xs="http://www.w3.org/2001/XMLSchema" xmlns:dms="http://schemas.microsoft.com/office/2006/documentManagement/types" xmlns:pc="http://schemas.microsoft.com/office/infopath/2007/PartnerControls" targetNamespace="48c77cfc-f926-4e40-878b-a2b4daa011b0" elementFormDefault="qualified">
    <xsd:import namespace="http://schemas.microsoft.com/office/2006/documentManagement/types"/>
    <xsd:import namespace="http://schemas.microsoft.com/office/infopath/2007/PartnerControls"/>
    <xsd:element name="MediaServiceMetadata" ma:index="8" nillable="true" ma:displayName="MediaServiceMetadata" ma:hidden="true" ma:internalName="MediaServiceMetadata" ma:readOnly="true">
      <xsd:simpleType>
        <xsd:restriction base="dms:Note"/>
      </xsd:simpleType>
    </xsd:element>
    <xsd:element name="MediaServiceFastMetadata" ma:index="9" nillable="true" ma:displayName="MediaServiceFastMetadata" ma:hidden="true" ma:internalName="MediaServiceFastMetadata" ma:readOnly="true">
      <xsd:simpleType>
        <xsd:restriction base="dms:Note"/>
      </xsd:simpleType>
    </xsd:element>
    <xsd:element name="MediaServiceSearchProperties" ma:index="10" nillable="true" ma:displayName="MediaServiceSearchProperties" ma:hidden="true" ma:internalName="MediaServiceSearchProperties" ma:readOnly="true">
      <xsd:simpleType>
        <xsd:restriction base="dms:Note"/>
      </xsd:simpleType>
    </xsd:element>
    <xsd:element name="MediaServiceObjectDetectorVersions" ma:index="11" nillable="true" ma:displayName="MediaServiceObjectDetectorVersions" ma:hidden="true" ma:indexed="true" ma:internalName="MediaServiceObjectDetectorVersions" ma:readOnly="true">
      <xsd:simpleType>
        <xsd:restriction base="dms:Text"/>
      </xsd:simpleType>
    </xsd:element>
    <xsd:element name="MediaServiceGenerationTime" ma:index="12" nillable="true" ma:displayName="MediaServiceGenerationTime" ma:hidden="true" ma:internalName="MediaServiceGenerationTime" ma:readOnly="true">
      <xsd:simpleType>
        <xsd:restriction base="dms:Text"/>
      </xsd:simpleType>
    </xsd:element>
    <xsd:element name="MediaServiceEventHashCode" ma:index="13" nillable="true" ma:displayName="MediaServiceEventHashCode" ma:hidden="true" ma:internalName="MediaServiceEventHashCode" ma:readOnly="true">
      <xsd:simpleType>
        <xsd:restriction base="dms:Text"/>
      </xsd:simpleType>
    </xsd:element>
    <xsd:element name="MediaLengthInSeconds" ma:index="14" nillable="true" ma:displayName="MediaLengthInSeconds" ma:hidden="true" ma:internalName="MediaLengthInSeconds" ma:readOnly="true">
      <xsd:simpleType>
        <xsd:restriction base="dms:Unknown"/>
      </xsd:simpleType>
    </xsd:element>
    <xsd:element name="MediaServiceDateTaken" ma:index="15" nillable="true" ma:displayName="MediaServiceDateTaken" ma:hidden="true" ma:indexed="true" ma:internalName="MediaServiceDateTaken" ma:readOnly="true">
      <xsd:simpleType>
        <xsd:restriction base="dms:Text"/>
      </xsd:simpleType>
    </xsd:element>
    <xsd:element name="lcf76f155ced4ddcb4097134ff3c332f" ma:index="19" nillable="true" ma:taxonomy="true" ma:internalName="lcf76f155ced4ddcb4097134ff3c332f" ma:taxonomyFieldName="MediaServiceImageTags" ma:displayName="Etiquetas de imagen" ma:readOnly="false" ma:fieldId="{5cf76f15-5ced-4ddc-b409-7134ff3c332f}" ma:taxonomyMulti="true" ma:sspId="4b8207c3-623c-4b28-9fba-e01ec30e3751" ma:termSetId="09814cd3-568e-fe90-9814-8d621ff8fb84" ma:anchorId="fba54fb3-c3e1-fe81-a776-ca4b69148c4d" ma:open="true" ma:isKeyword="false">
      <xsd:complexType>
        <xsd:sequence>
          <xsd:element ref="pc:Terms" minOccurs="0" maxOccurs="1"/>
        </xsd:sequence>
      </xsd:complexType>
    </xsd:element>
    <xsd:element name="MediaServiceOCR" ma:index="20" nillable="true" ma:displayName="Extracted Text" ma:internalName="MediaServiceOCR" ma:readOnly="true">
      <xsd:simpleType>
        <xsd:restriction base="dms:Note">
          <xsd:maxLength value="255"/>
        </xsd:restriction>
      </xsd:simpleType>
    </xsd:element>
    <xsd:element name="MediaServiceLocation" ma:index="21" nillable="true" ma:displayName="Location" ma:description="" ma:indexed="true" ma:internalName="MediaServiceLocation" ma:readOnly="true">
      <xsd:simpleType>
        <xsd:restriction base="dms:Text"/>
      </xsd:simpleType>
    </xsd:element>
  </xsd:schema>
  <xsd:schema xmlns:xsd="http://www.w3.org/2001/XMLSchema" xmlns:xs="http://www.w3.org/2001/XMLSchema" xmlns:dms="http://schemas.microsoft.com/office/2006/documentManagement/types" xmlns:pc="http://schemas.microsoft.com/office/infopath/2007/PartnerControls" targetNamespace="cfb0170c-0804-4841-b063-354b1495d77f" elementFormDefault="qualified">
    <xsd:import namespace="http://schemas.microsoft.com/office/2006/documentManagement/types"/>
    <xsd:import namespace="http://schemas.microsoft.com/office/infopath/2007/PartnerControls"/>
    <xsd:element name="SharedWithUsers" ma:index="16" nillable="true" ma:displayName="Compartido con" ma:internalName="SharedWithUsers" ma:readOnly="true">
      <xsd:complexType>
        <xsd:complexContent>
          <xsd:extension base="dms:UserMulti">
            <xsd:sequence>
              <xsd:element name="UserInfo" minOccurs="0" maxOccurs="unbounded">
                <xsd:complexType>
                  <xsd:sequence>
                    <xsd:element name="DisplayName" type="xsd:string" minOccurs="0"/>
                    <xsd:element name="AccountId" type="dms:UserId" minOccurs="0" nillable="true"/>
                    <xsd:element name="AccountType" type="xsd:string" minOccurs="0"/>
                  </xsd:sequence>
                </xsd:complexType>
              </xsd:element>
            </xsd:sequence>
          </xsd:extension>
        </xsd:complexContent>
      </xsd:complexType>
    </xsd:element>
    <xsd:element name="SharedWithDetails" ma:index="17" nillable="true" ma:displayName="Detalles de uso compartido" ma:internalName="SharedWithDetails" ma:readOnly="true">
      <xsd:simpleType>
        <xsd:restriction base="dms:Note">
          <xsd:maxLength value="255"/>
        </xsd:restriction>
      </xsd:simple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ipo de contenido"/>
        <xsd:element ref="dc:title" minOccurs="0" maxOccurs="1" ma:index="4" ma:displayName="Título"/>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3.xml><?xml version="1.0" encoding="utf-8"?>
<p:properties xmlns:p="http://schemas.microsoft.com/office/2006/metadata/properties" xmlns:xsi="http://www.w3.org/2001/XMLSchema-instance" xmlns:pc="http://schemas.microsoft.com/office/infopath/2007/PartnerControls">
  <documentManagement>
    <lcf76f155ced4ddcb4097134ff3c332f xmlns="48c77cfc-f926-4e40-878b-a2b4daa011b0">
      <Terms xmlns="http://schemas.microsoft.com/office/infopath/2007/PartnerControls"/>
    </lcf76f155ced4ddcb4097134ff3c332f>
  </documentManagement>
</p:properties>
</file>

<file path=customXml/itemProps1.xml><?xml version="1.0" encoding="utf-8"?>
<ds:datastoreItem xmlns:ds="http://schemas.openxmlformats.org/officeDocument/2006/customXml" ds:itemID="{92E5C104-6C7F-4B77-89C2-BED1DC84B878}">
  <ds:schemaRefs>
    <ds:schemaRef ds:uri="http://schemas.microsoft.com/sharepoint/v3/contenttype/forms"/>
  </ds:schemaRefs>
</ds:datastoreItem>
</file>

<file path=customXml/itemProps2.xml><?xml version="1.0" encoding="utf-8"?>
<ds:datastoreItem xmlns:ds="http://schemas.openxmlformats.org/officeDocument/2006/customXml" ds:itemID="{E957EA46-5DF2-4F4A-9723-7CEF3755CC8D}">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48c77cfc-f926-4e40-878b-a2b4daa011b0"/>
    <ds:schemaRef ds:uri="cfb0170c-0804-4841-b063-354b1495d77f"/>
    <ds:schemaRef ds:uri="http://schemas.microsoft.com/office/2006/documentManagement/types"/>
    <ds:schemaRef ds:uri="http://schemas.microsoft.com/office/infopath/2007/PartnerControls"/>
    <ds:schemaRef ds:uri="http://schemas.openxmlformats.org/package/2006/metadata/core-properties"/>
    <ds:schemaRef ds:uri="http://purl.org/dc/elements/1.1/"/>
    <ds:schemaRef ds:uri="http://purl.org/dc/terms/"/>
    <ds:schemaRef ds:uri="http://schemas.microsoft.com/internal/obd"/>
  </ds:schemaRefs>
</ds:datastoreItem>
</file>

<file path=customXml/itemProps3.xml><?xml version="1.0" encoding="utf-8"?>
<ds:datastoreItem xmlns:ds="http://schemas.openxmlformats.org/officeDocument/2006/customXml" ds:itemID="{A88AB51E-7ECB-44CC-97B1-A94F0D9F0EBA}">
  <ds:schemaRefs>
    <ds:schemaRef ds:uri="http://schemas.microsoft.com/office/2006/metadata/properties"/>
    <ds:schemaRef ds:uri="http://purl.org/dc/terms/"/>
    <ds:schemaRef ds:uri="http://purl.org/dc/dcmitype/"/>
    <ds:schemaRef ds:uri="http://purl.org/dc/elements/1.1/"/>
    <ds:schemaRef ds:uri="48c77cfc-f926-4e40-878b-a2b4daa011b0"/>
    <ds:schemaRef ds:uri="http://schemas.microsoft.com/office/infopath/2007/PartnerControls"/>
    <ds:schemaRef ds:uri="http://schemas.microsoft.com/office/2006/documentManagement/types"/>
    <ds:schemaRef ds:uri="http://schemas.openxmlformats.org/package/2006/metadata/core-properties"/>
    <ds:schemaRef ds:uri="cfb0170c-0804-4841-b063-354b1495d77f"/>
    <ds:schemaRef ds:uri="http://www.w3.org/XML/1998/namespace"/>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10</vt:i4>
      </vt:variant>
    </vt:vector>
  </HeadingPairs>
  <TitlesOfParts>
    <vt:vector size="10" baseType="lpstr">
      <vt:lpstr>1. ESTABLECIMIENTO CONTEXTO </vt:lpstr>
      <vt:lpstr>3. MATRIZ DE RIESGOS</vt:lpstr>
      <vt:lpstr>Matriz de Calor</vt:lpstr>
      <vt:lpstr>2. IDENTIFICACIÓN ACTIVOS TI</vt:lpstr>
      <vt:lpstr>Tabla Valoración controles</vt:lpstr>
      <vt:lpstr>Tabla probabilidad</vt:lpstr>
      <vt:lpstr>Tabla Impacto</vt:lpstr>
      <vt:lpstr>Hoja2</vt:lpstr>
      <vt:lpstr>Opciones Tratamiento</vt:lpstr>
      <vt:lpstr>Hoja1</vt:lpstr>
    </vt:vector>
  </TitlesOfParts>
  <Manager/>
  <Company>Hewlett-Packard</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Myrian Cubillos Benavides</dc:creator>
  <cp:keywords/>
  <dc:description/>
  <cp:lastModifiedBy>Carlos Alberto Benitez Aguirre</cp:lastModifiedBy>
  <cp:revision/>
  <dcterms:created xsi:type="dcterms:W3CDTF">2020-03-24T23:12:47Z</dcterms:created>
  <dcterms:modified xsi:type="dcterms:W3CDTF">2025-12-22T16:48:19Z</dcterms:modified>
  <cp:category/>
  <cp:contentStatus/>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0x010100EE39E667A227D945A67792929EA683D0</vt:lpwstr>
  </property>
  <property fmtid="{D5CDD505-2E9C-101B-9397-08002B2CF9AE}" pid="3" name="MediaServiceImageTags">
    <vt:lpwstr/>
  </property>
</Properties>
</file>