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SEGUIMIENTO MATRICES DE RIESGO 2025/4TO TRIM/APROBADOS/"/>
    </mc:Choice>
  </mc:AlternateContent>
  <xr:revisionPtr revIDLastSave="0" documentId="8_{7402C123-8D69-4471-B4DD-FB78DEA16265}" xr6:coauthVersionLast="47" xr6:coauthVersionMax="47" xr10:uidLastSave="{00000000-0000-0000-0000-000000000000}"/>
  <bookViews>
    <workbookView xWindow="-108" yWindow="-108" windowWidth="23256" windowHeight="12456" tabRatio="882"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state="hidden" r:id="rId8"/>
    <sheet name="Hoja1" sheetId="11" state="hidden" r:id="rId9"/>
  </sheets>
  <calcPr calcId="191028"/>
  <pivotCaches>
    <pivotCache cacheId="0"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0" i="21" l="1"/>
  <c r="Q30" i="21"/>
  <c r="T29" i="21"/>
  <c r="Q29" i="21"/>
  <c r="T28" i="21"/>
  <c r="Q28" i="21"/>
  <c r="T27" i="21"/>
  <c r="Y27" i="21" s="1"/>
  <c r="Q27" i="21"/>
  <c r="AC28" i="21" s="1"/>
  <c r="AB28" i="21" s="1"/>
  <c r="N27" i="21"/>
  <c r="M27" i="21"/>
  <c r="K27" i="21"/>
  <c r="T26" i="21"/>
  <c r="Q26" i="21"/>
  <c r="T25" i="21"/>
  <c r="Q25" i="21"/>
  <c r="AC27" i="21"/>
  <c r="Q24" i="21"/>
  <c r="Q23" i="21"/>
  <c r="M15" i="21"/>
  <c r="Q15" i="21"/>
  <c r="AC15" i="21" s="1"/>
  <c r="K15" i="21"/>
  <c r="H220" i="22"/>
  <c r="B220" i="22" a="1"/>
  <c r="B220" i="22"/>
  <c r="J209" i="22"/>
  <c r="H219" i="22"/>
  <c r="H218" i="22"/>
  <c r="H217" i="22"/>
  <c r="H216" i="22"/>
  <c r="H215" i="22"/>
  <c r="H214" i="22"/>
  <c r="H213" i="22"/>
  <c r="H212" i="22"/>
  <c r="H211" i="22"/>
  <c r="H210" i="22"/>
  <c r="H209" i="22"/>
  <c r="Q20" i="21"/>
  <c r="AC20" i="21" s="1"/>
  <c r="Q21" i="21"/>
  <c r="Q22" i="21"/>
  <c r="T15" i="21"/>
  <c r="Q16" i="21"/>
  <c r="Q17" i="21"/>
  <c r="Q18" i="21"/>
  <c r="Q19" i="21"/>
  <c r="T24" i="21"/>
  <c r="T22" i="21"/>
  <c r="T21" i="21"/>
  <c r="T20" i="21"/>
  <c r="N20" i="21"/>
  <c r="M20" i="21"/>
  <c r="K20" i="21"/>
  <c r="T19" i="21"/>
  <c r="T18" i="21"/>
  <c r="T17" i="21"/>
  <c r="T16" i="21"/>
  <c r="N15" i="21"/>
  <c r="Y15" i="21"/>
  <c r="AA15" i="21"/>
  <c r="Y16" i="21"/>
  <c r="AA16" i="21" s="1"/>
  <c r="Y17" i="21" s="1"/>
  <c r="Z16" i="21"/>
  <c r="Z15" i="21"/>
  <c r="Y28" i="21" l="1"/>
  <c r="AC30" i="21"/>
  <c r="AB30" i="21" s="1"/>
  <c r="AC22" i="21"/>
  <c r="AB22" i="21" s="1"/>
  <c r="AA17" i="21"/>
  <c r="Y18" i="21" s="1"/>
  <c r="Z17" i="21"/>
  <c r="AB15" i="21"/>
  <c r="AA27" i="21"/>
  <c r="Z27" i="21"/>
  <c r="AB20" i="21"/>
  <c r="AC16" i="21"/>
  <c r="AC29" i="21"/>
  <c r="AB29" i="21" s="1"/>
  <c r="AB27" i="21"/>
  <c r="AC21" i="21"/>
  <c r="AB21" i="21" s="1"/>
  <c r="Y20" i="21"/>
  <c r="AG27" i="21" l="1"/>
  <c r="AF27" i="21" s="1"/>
  <c r="AA28" i="21"/>
  <c r="Y29" i="21" s="1"/>
  <c r="Z28" i="21"/>
  <c r="AC17" i="21"/>
  <c r="AB16" i="21"/>
  <c r="AA20" i="21"/>
  <c r="Y21" i="21" s="1"/>
  <c r="Z20" i="21"/>
  <c r="AA18" i="21"/>
  <c r="Y19" i="21" s="1"/>
  <c r="Z18" i="21"/>
  <c r="AC23" i="21"/>
  <c r="AA19" i="21" l="1"/>
  <c r="Z19" i="21"/>
  <c r="AE15" i="21"/>
  <c r="AD15" i="21" s="1"/>
  <c r="Z21" i="21"/>
  <c r="AA21" i="21"/>
  <c r="Y22" i="21" s="1"/>
  <c r="AB17" i="21"/>
  <c r="AC18" i="21"/>
  <c r="Z29" i="21"/>
  <c r="AA29" i="21"/>
  <c r="Y30" i="21" s="1"/>
  <c r="AB23" i="21"/>
  <c r="AC24" i="21"/>
  <c r="AB24" i="21" l="1"/>
  <c r="AC25" i="21"/>
  <c r="AA30" i="21"/>
  <c r="Z30" i="21"/>
  <c r="AE27" i="21"/>
  <c r="AD27" i="21" s="1"/>
  <c r="AH27" i="21" s="1"/>
  <c r="AB18" i="21"/>
  <c r="AC19" i="21"/>
  <c r="AB19" i="21" s="1"/>
  <c r="AG15" i="21"/>
  <c r="AF15" i="21" s="1"/>
  <c r="AH15" i="21" s="1"/>
  <c r="Z22" i="21"/>
  <c r="AA22" i="21"/>
  <c r="Y23" i="21" s="1"/>
  <c r="AA23" i="21" l="1"/>
  <c r="Y24" i="21" s="1"/>
  <c r="Z23" i="21"/>
  <c r="AB25" i="21"/>
  <c r="AC26" i="21"/>
  <c r="AB26" i="21" l="1"/>
  <c r="AG20" i="21"/>
  <c r="AF20" i="21" s="1"/>
  <c r="AA24" i="21"/>
  <c r="Y25" i="21" s="1"/>
  <c r="Z24" i="21"/>
  <c r="Z25" i="21" l="1"/>
  <c r="AA25" i="21"/>
  <c r="Y26" i="21" s="1"/>
  <c r="AE20" i="21" s="1"/>
  <c r="AD20" i="21" s="1"/>
  <c r="AH20" i="21" s="1"/>
  <c r="Z26" i="21" l="1"/>
  <c r="AA26" i="2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<sst xmlns="http://schemas.openxmlformats.org/spreadsheetml/2006/main" count="623" uniqueCount="379">
  <si>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</si>
  <si>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</si>
  <si>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</si>
  <si>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</si>
  <si>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</si>
  <si>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</si>
  <si>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</si>
  <si>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Gesión de Evaluación Indpendiente</t>
  </si>
  <si>
    <t>FECHA DE ELABORACIÓN O ACTUALIZACIÓN:</t>
  </si>
  <si>
    <t>febrero de 2022</t>
  </si>
  <si>
    <t>RESPONSABLE (s) DE ELABORACIÓN O ACTUALIZACIÓN</t>
  </si>
  <si>
    <t>Jefe de Control Interno</t>
  </si>
  <si>
    <t>Factor: Externo/Interno/Proceso</t>
  </si>
  <si>
    <t xml:space="preserve">Variable </t>
  </si>
  <si>
    <t xml:space="preserve">¿Cómo me puede afectar? </t>
  </si>
  <si>
    <t>CARÁCTER: Positivo/negativo</t>
  </si>
  <si>
    <t>Breve análisis</t>
  </si>
  <si>
    <t>Factor de proceso</t>
  </si>
  <si>
    <t>Factor Externo</t>
  </si>
  <si>
    <t>Omisión legal</t>
  </si>
  <si>
    <t>NEGATIVO</t>
  </si>
  <si>
    <t>POSITIVO</t>
  </si>
  <si>
    <t>Que las auditorías ejecutadas y los informes desarrollados no se hayan realizado de conformidad con la normatividad vigente aplicable al proceso auditado.</t>
  </si>
  <si>
    <t>Nominación del cargo</t>
  </si>
  <si>
    <t>Que el Jefe de control interno que sea nombrado, no de cumplimiento a los roles definidos por la normatividad específica (dec 648)</t>
  </si>
  <si>
    <t>Cambio normativo</t>
  </si>
  <si>
    <t>Que se presenten cambios, modificaciones, actualizaciones, derogaciones en la legislación vigente aplicable a la jefatura de oficina de control interno y que afecten las capacidades operativas de evaluación independiente.</t>
  </si>
  <si>
    <t>Factor Interno</t>
  </si>
  <si>
    <t>Disponibilidad de personal</t>
  </si>
  <si>
    <t>Que no se cuente con auditores suficientes para realizar las auditorías internas programadas, o para abarcar el universo auditable del Instituto durante la vigencia.</t>
  </si>
  <si>
    <t>Asignación presupuestal</t>
  </si>
  <si>
    <t>Que no se cuente con los recursos suficientes y necesarios para desarrollar el Plan Anual de Auditoría de la vigencia; para realizar capacitaciones o cursos de actualización; y/o para realizar campañas de sensibilización de control interno dentro del Instituto.</t>
  </si>
  <si>
    <t>Competencias del personal</t>
  </si>
  <si>
    <t>Que no se cuente con personal con las competencias, habilidades y capacidades necesarias y requeridas para realizar auditorías dentro del Instituto; y que no se conserve la gestión del conocimiento.</t>
  </si>
  <si>
    <t>Seguridad y salud en el trabajo</t>
  </si>
  <si>
    <t>Que no se cuente con las condiciones apropiadas para desempeñar el trabajo de auditoría, así como las condiciones de bioseguridad adoptadas para la situación actual de la pandemia.</t>
  </si>
  <si>
    <t>Integridad de datos</t>
  </si>
  <si>
    <t>Que la información suministrada por los auditados no refleje la realidad de manera fidedigna, que no incluya la totalidad de las actividades u operaciones, que incluya datos erróneos sobre las mismas, que incluya datos sobre situaciones que no han sucedido en la realidad, que se omita información, o que los datos e información no sean pertinentes y confiables para el objetivo y alcance de la auditoría.</t>
  </si>
  <si>
    <t>Comunicación interna</t>
  </si>
  <si>
    <t>Que la información requerida para la auditoría no se suministre dentro de los plazos estipulados o que el flujo de información necesaria para el desarrollo de la auditoria no sea el adecuado.</t>
  </si>
  <si>
    <t>Disponibilidad de datos</t>
  </si>
  <si>
    <t>Que los registros de la información de la JOCI que se encuentran en red institucional o en el archivo central no se conserven, ni se encuentren disponibles para consulta.</t>
  </si>
  <si>
    <t>Direccionamiento estratégico</t>
  </si>
  <si>
    <t>Que desde la Alta Dirección no se conciba la función y rol de la Jefatura de Oficina de Control Interno como un órgano asesor y consultor en temas referentes al Sistema de Control Interno.</t>
  </si>
  <si>
    <t>Cultura mejoramiento continuo</t>
  </si>
  <si>
    <t>Que las observaciones, recomendaciones y alertas derivadas de las auditorías internas realizadas; no sean tenidas en cuenta para el mejoramiento continuo institucional.</t>
  </si>
  <si>
    <t>Diseño del proceso</t>
  </si>
  <si>
    <t>Que no exista claridad en la descripción del alcance y objetivo del proceso propio de evaluación independiente.</t>
  </si>
  <si>
    <t>Proceso de auditoria</t>
  </si>
  <si>
    <t>Que para la realización de las auditorías internas no se cuente con un adecuado diseño de procesos o procedimientos, que no exista segregación de funciones e identificación precisa de responsables para su direccionamiento, ejecución, control y evaluación, que los proveedores e insumos (entradas) no sean los más adecuados a los fines que se persiguen, o que los resultados o salidas no estén claramente definidos.</t>
  </si>
  <si>
    <t>Que las auditorías internas no se realicen o que sus resultados no se logren de manera adecuada y en concordancia con los objetivos y metas previstas según el Plan Anual de Auditoría de Control Interno (Eficacia).</t>
  </si>
  <si>
    <t>Que las auditorías internas se lleven a cabo por fuera de los términos o el plazo establecido para su ejecución según el Plan Anual de Auditoría de Control Interno (Oportunidad).</t>
  </si>
  <si>
    <t>Que las auditorías ejecutadas y los informes desarrollados no se hayan realizado de conformidad con los documentos internos estandarizados en el Sistema de Gestión .</t>
  </si>
  <si>
    <t>Que en la ejecución de la auditoria se materialicen los riesgos de detección, muestreo y de auditoria.</t>
  </si>
  <si>
    <t>Desarrollo ético del ejercicio auditor</t>
  </si>
  <si>
    <t>Que el equipo auditor no tenga el grado de autoridad para ejercer el rol de auditor y que el ejercicio de auditoria no se realice bajo el código de ética y que se desconozca las responsabilidades o valores del servidor público.</t>
  </si>
  <si>
    <t>Soporte técnológico para el proceso</t>
  </si>
  <si>
    <t>Desarrollo de software institucional que permitira mejorar la gestión del proceso auditor en terminos de trazabilidad, confidencialidad, disponibilidad de la información</t>
  </si>
  <si>
    <r>
      <t xml:space="preserve">PÁGINA: </t>
    </r>
    <r>
      <rPr>
        <sz val="12"/>
        <rFont val="Arial Narrow"/>
        <family val="2"/>
      </rPr>
      <t>2 de 3</t>
    </r>
  </si>
  <si>
    <t xml:space="preserve">IDENTIFICACIÓN DE ACTIVOS DE TI </t>
  </si>
  <si>
    <t>Activo</t>
  </si>
  <si>
    <t>Responsable</t>
  </si>
  <si>
    <t>Observaciones</t>
  </si>
  <si>
    <t>Hardware</t>
  </si>
  <si>
    <t>Gestión de Evaluación y mejora Continua</t>
  </si>
  <si>
    <t>CPU
Monitor
Teclado
Mouse
Impresora (generales / no propia de la JOCI)</t>
  </si>
  <si>
    <t>Software</t>
  </si>
  <si>
    <t>Gestión de TI</t>
  </si>
  <si>
    <t>Sistemas operativos
Aplicaciones</t>
  </si>
  <si>
    <t>Redes</t>
  </si>
  <si>
    <t>Red Compartida JOCI</t>
  </si>
  <si>
    <t>Sistema de Información Institucional - SIFI</t>
  </si>
  <si>
    <t>Fuente primaria de información para las auditorías</t>
  </si>
  <si>
    <t>Servicios web</t>
  </si>
  <si>
    <t>Gestión de Comunicaciones</t>
  </si>
  <si>
    <t>Página web institucional</t>
  </si>
  <si>
    <t>Información Física y Digital</t>
  </si>
  <si>
    <t>Gestión de Evaluación Independiente</t>
  </si>
  <si>
    <t>Archivo físico y digital de la JOCI</t>
  </si>
  <si>
    <t xml:space="preserve">Tecnologías de información </t>
  </si>
  <si>
    <t>Correo electrónico institucional</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</si>
  <si>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</si>
  <si>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</si>
  <si>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</si>
  <si>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</si>
  <si>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</si>
  <si>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Gesión de Evaluación Independiente</t>
  </si>
  <si>
    <t>OBJETIVO:</t>
  </si>
  <si>
    <t>Contribuir al mejoramiento continuo de los procesos, procedimientos y actividades desarrolladas por los responsables (auditados), mediante el aseguramiento, la consultoría y la asesoría de los procesos en cuanto a la eficacia y eficiencia en la administración de los riesgos, y la efectividad de los controles y gobierno; buscando contribuir a la mejora del Sistema de Control Interno - SCI, la concordancia administrativa, operativa y legal, así como al cumplimiento de los objetivos y metas institucionales.</t>
  </si>
  <si>
    <t>ALCANCE:</t>
  </si>
  <si>
    <t>El proceso auditor aplica para todos los procesos del Instituto, que sean objeto de auditoría, asesoría o consultoría según lo estipulado en el Plan Anual de Auditoría de Control Interno de la respectiva vigencia.</t>
  </si>
  <si>
    <t>4.2. IDENTIFICACION DEL RIESGO</t>
  </si>
  <si>
    <t>4.3. EVALUACIÓN DEL RIESGO</t>
  </si>
  <si>
    <t>4.4. TRATAMIENTO DEL RIESGO</t>
  </si>
  <si>
    <t>SEGUIMIENTO TRIMESTRE 4  de 2022</t>
  </si>
  <si>
    <t>SEGUIMIENTO TRIMESTRE 1  DE 2025</t>
  </si>
  <si>
    <t>EVIDENCIA 
(RELACIONAR LOS ENLACES)</t>
  </si>
  <si>
    <t>SEGUIMIENTO TRIMESTRE 2  DE 2025</t>
  </si>
  <si>
    <t>EVIDENCIA 
(RELACIONAR LOS ENLACES SOBRE MATERIALIZACIÓN DE EVENTOS Y/O APLICACIÓN DE CONTROLES)</t>
  </si>
  <si>
    <t>SEGUIMIENTO TRIMESTRE 3 DE 2025</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</si>
  <si>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</si>
  <si>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 xml:space="preserve">Referencia </t>
  </si>
  <si>
    <t>Objetivo / Requisto de referencia</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</si>
  <si>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</si>
  <si>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</si>
  <si>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</si>
  <si>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</si>
  <si>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</si>
  <si>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</si>
  <si>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</si>
  <si>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</si>
  <si>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</si>
  <si>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</si>
  <si>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</si>
  <si>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</si>
  <si>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</si>
  <si>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</si>
  <si>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</si>
  <si>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</si>
  <si>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</si>
  <si>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</si>
  <si>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</si>
  <si>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</si>
  <si>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</si>
  <si>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</si>
  <si>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</si>
  <si>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</si>
  <si>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</si>
  <si>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</si>
  <si>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</si>
  <si>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</si>
  <si>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</si>
  <si>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</si>
  <si>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</si>
  <si>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</si>
  <si>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</si>
  <si>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</si>
  <si>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GEI5</t>
  </si>
  <si>
    <t>Elaboración de informes de ley a cargo de la Oficina de Control Interno en observancia de los requisitos establecidos y rendición oportuna de los mismos.</t>
  </si>
  <si>
    <t>Rendición de Informes de Ley a cargo de la Oficina de Control Interno</t>
  </si>
  <si>
    <t>Posibilidad de afectación reputacional del Instituto</t>
  </si>
  <si>
    <t>reflejada en hallazgos y apertura de procesos disciplinarios al Director de la Entidad y Jefe de la Oficina de Control Interno</t>
  </si>
  <si>
    <t>debido a la presentación inoportuna y/o errónea de informes de ley con responsabilidad de dicha oficina</t>
  </si>
  <si>
    <t>Posibilidad de afectación reputacional del Instituto reflejada en hallazgos y apertura de procesos disciplinarios al Director de la Entidad y Jefe de la Oficina de Control Interno, debido a la presentación inoportuna y/o errónea de informes de ley con responsabilidad de dicha oficina</t>
  </si>
  <si>
    <t>1. Falta de capacidad operativa y recursos</t>
  </si>
  <si>
    <t>Riesgo de Cumplimiento</t>
  </si>
  <si>
    <t>Media</t>
  </si>
  <si>
    <t>Moderado</t>
  </si>
  <si>
    <t>El Jefe de Oficina de Control Interno verifica que se formulan e implementan las respectivas acciones de mejora cuando existe presentación inoportuna o errónea de informes de ley.
Documentado en:    * C-GEI-01 - CARACTERIZACIÓN GESTIÓN DE EVALUACIÓN INDEPENDIENTE
* P-GM-01 - PROCEDIMIENTO PARA LA APLICACION DE ACCIONES CORRECTIVAS, PREVENTIVAS, MEJORA Y PLANIFICACIÓN DE CAMBIOS</t>
  </si>
  <si>
    <t>Correctivo</t>
  </si>
  <si>
    <t>Manual</t>
  </si>
  <si>
    <t>Documentado</t>
  </si>
  <si>
    <t>Aleatoria</t>
  </si>
  <si>
    <t>Con Registro</t>
  </si>
  <si>
    <t>Acciones correctivas documentadas en los formatos establecidos por el SGC y evidencias de seguimiento de las mismas</t>
  </si>
  <si>
    <t>Reducir (mitigar)</t>
  </si>
  <si>
    <t>Identificación de Riesgos: Tanto el riesgo como los eventos potenciales intermedios continuan vigentes de acuerdo al análisis del contexto para la actividad de auditoría interna del Isvimed.
Materialización de Evento Potencial Principal: A la fecha el riesgo se encuentra controlado, por lo tanto, no se ha materializado, los informes han sido oportunos  con las directirces impartidas de acuerdo al procedimiento y sin errores
Materialización de Evento Potencial Intermedio: Se presentó novedad normativa frente al diligenciamiento del reporte ley de cuotas, sin embargo, esta se encuemntra dentro del Plan Anual de Auditoria sin presentar riesgo significativo en el cumplimiento de la presentación oportuna de los informes o que amerite el cambio en la matriz, además se cuenta desde el inicio de la vigencia hasta la fecha con los recursos (humanos y financieros, tecnológicos)  el riesgo se encuentra controlado lo que a  permitido  la no materialización de este.
Diseño, Efectividad de Controles: han sido efectivos, no han permitido la materialización del riesgo.
Estado de acciones derivadas del seguimiento a riesgos: N/A el riesgo está controlado, por lo tanto no requiere formulación de acciones.</t>
  </si>
  <si>
    <t xml:space="preserve">Identificación de Riesgos (El evento potencial principal e intermedios continuan vigentes de acuerdo al contexto):Tanto el riesgo como los eventos potenciales intermedios continuan vigentes de acuerdo al análisis del contexto para la actividad de auditoría interna del Isvimed.
Materialización de Evento Potencial Principal: A la fecha el riesgo se encuentra controlado, por lo tanto, a la fecha  no se ha materializado, toda vez que  los informes han sido oportunos siguiendo las directirces impartidas en el procedimiento establecido.
Materialización de Evento Potencial Intermedio: Se dio cumpliento al PAU de la vigencia teniendo en cuenta los cambios normativos,  sin que a la fecha presenten  riesgo significativo en el cumplimiento de la presentación oportuna de los informes o que amerite el cambio en la matriz, además se cuenta desde el inicio de la vigencia hasta la fecha con los recursos (humanos y financieros, tecnológicos)  el riesgo se encuentra controlado lo que a  permitido  la no materialización de este..
Diseño, Efectividad de Controles: han sido efectivos, no han permitido la materialización del riesgo, para la vigencia 2025, se priorizo en el universo de auditorias basadas en riesgos y el calculo de necesidades que garantice el cumplimiento del PAU para la vigencia en mensión. 
Estado de acciones derivadas del seguimiento a riesgos: N/A el riesgo está controlado, por lo tanto no requiere formulación de acciones.
</t>
  </si>
  <si>
    <t xml:space="preserve">
Acta del Comite CICCI diciembre 2024, identificación de recursos y PAU para la vigencia 2025
https://isvimedgovco.sharepoint.com/sites/6Control_Interno-01.Vigencia2024/SitePages/Home.aspx.
Priorización de riesgos para la las auditorias y del personal.
https://isvimedgovco.sharepoint.com/:x:/r/sites/6Control_Interno-controlinterno/_layouts/15/Doc.aspx?sourcedoc=%7B5C073E9D-FC30-4312-90FA-4FE26DCDB8AF%7D&amp;file=F-GEI-07_PRIORIZACION_RIESGOS%202025-2029.xlsx&amp;action=default&amp;mobileredirect=true.
PAU vigencia 2025 aprobado y firmado.
https://isvimedgovco.sharepoint.com/sites/6Control_Interno-controlinterno/Documentos%20compartidos/Forms/AllItems.aspx?id=%2Fsites%2F6Control%5FInterno%2Dcontrolinterno%2FDocumentos%20compartidos%2F03%2EVigencia%202025%2F01%2D%20PLAN%20ANUAL%20DE%20AUDITORIA%2Fplan%20anual%20de%20auditorias%20firmado%2EPDF&amp;parent=%2Fsites%2F6Control%5FInterno%2Dcontrolinterno%2FDocumentos%20compartidos%2F03%2EVigencia%202025%2F01%2D%20PLAN%20ANUAL%20DE%20AUDITORIA.
Estudios previos de los profesionales de apoyo para las auditorias con los requisitos de idoneidad y experiencias exigidos.
https://isvimedgovco.sharepoint.com/:w:/r/sites/6Control_Interno-controlinterno/_layouts/15/Doc.aspx?sourcedoc=%7B09F95637-8F2F-4B26-8430-DAE79FC0F21A%7D&amp;file=F-GJ-01_ESTUDIO_PREVIO_CONTRATO_PRESTACION_SERVICIOS_PROFESIONALES_PERSONA_NATURAL%20(8).docx&amp;action=default&amp;mobileredirect=true.
Carpeta compartida de las auditorias adelantadas durante la vigencia 2025, en el cual se evidencias las etapas de planeación, ejecución , comunicación de resultados y planes de mejoramiento para las que aplique.
https://isvimedgovco.sharepoint.com/sites/6Control_Interno-controlinterno.
Seguimiento al PAU donde se evidencia que cada auditoria corresponde a las establecidas en el PAU y que son comunicadas de acuerdo a lo establecido y en los terminos planificados.
https://isvimedgovco.sharepoint.com/:x:/r/sites/6Control_Interno-controlinterno/_layouts/15/Doc.aspx?sourcedoc=%7BA6A40AEA-BDE6-43B0-9492-0B9046223692%7D&amp;file=F-GEI-01%20PLAN%20ANUAL%20AUDITORIA%20CONTROL%20INTERNO%20V%202025%20Propuesta.xlsx&amp;action=default&amp;mobileredirect=true.
</t>
  </si>
  <si>
    <r>
      <t xml:space="preserve">Identificación de Riesgos (El evento potencial principal e intermedios continuan vigentes de acuerdo al contexto):Tanto el riesgo como los eventos potenciales intermedios continuan vigentes de acuerdo al análisis del contexto para la actividad de auditoría interna del Isvimed.
Materialización de Evento Potencial Principal: A la fecha el riesgo se encuentra controlado, por lo tanto, a la fecha  no se ha materializado, toda vez que  los informes han sido oportunos siguiendo las directirces impartidas en el procedimiento establecido.
</t>
    </r>
    <r>
      <rPr>
        <b/>
        <sz val="11"/>
        <color theme="1"/>
        <rFont val="Arial Narrow"/>
        <family val="2"/>
      </rPr>
      <t>Materialización de Evento Potencial Intermedio No. 2</t>
    </r>
    <r>
      <rPr>
        <sz val="11"/>
        <color theme="1"/>
        <rFont val="Arial Narrow"/>
        <family val="2"/>
      </rPr>
      <t xml:space="preserve">:  Se presento la materialización de este, toda vez que en relación a los resultados del Indice de desempeño Institucional (FURAG MECI) se tenia programado segun plan anual de auditoria para presentar un informe de auditoria en el mes de marzo del 2025,  los cuales apenas fueron comunicados en el mes de junio, lo que genero la materialización de dicho riesgo, no obstante, los resultados fueron comunicados en el comite de Gestión y desempeño de junio, y para el mes de julio se procedera a comunicar el informe correspondiente, situación que de igualforma se documento en los indicadores del proceso.
Los demas eventos potenciales no se materializarón dando cumpliento al PAU de la vigencia teniendo en cuenta los cambios normativos,  sin que a la fecha presenten  riesgo significativo en el cumplimiento de la presentación oportuna de los informes o que amerite el cambio en la matriz, además se cuenta desde el inicio de la vigencia hasta la fecha con los recursos (humanos y financieros, tecnológicos)  el riesgo se encuentra controlado lo que a  permitido  la no materialización de este..
Diseño, Efectividad de Controles: han sido efectivos, no han permitido la materialización del riesgo, para la vigencia 2025. 
Estado de acciones derivadas del seguimiento a riesgos: N/A el riesgo está controlado, por lo tanto, no requiere formulación de acciones.
</t>
    </r>
  </si>
  <si>
    <t xml:space="preserve">
Acta del Comite CICCI diciembre 2024, identificación de recursos y PAU para la vigencia 2025
https://isvimedgovco.sharepoint.com/sites/6Control_Interno-01.Vigencia2024/SitePages/Home.aspx.
Priorización de riesgos para la las auditorias y del personal.
https://isvimedgovco.sharepoint.com/:x:/r/sites/6Control_Interno-controlinterno/_layouts/15/Doc.aspx?sourcedoc=%7B5C073E9D-FC30-4312-90FA-4FE26DCDB8AF%7D&amp;file=F-GEI-07_PRIORIZACION_RIESGOS%202025-2029.xlsx&amp;action=default&amp;mobileredirect=true.
PAU vigencia 2025 aprobado y firmado.
https://isvimedgovco.sharepoint.com/sites/6Control_Interno-controlinterno/Documentos%20compartidos/Forms/AllItems.aspx?id=%2Fsites%2F6Control%5FInterno%2Dcontrolinterno%2FDocumentos%20compartidos%2F03%2EVigencia%202025%2F01%2D%20PLAN%20ANUAL%20DE%20AUDITORIA%2Fplan%20anual%20de%20auditorias%20firmado%2EPDF&amp;parent=%2Fsites%2F6Control%5FInterno%2Dcontrolinterno%2FDocumentos%20compartidos%2F03%2EVigencia%202025%2F01%2D%20PLAN%20ANUAL%20DE%20AUDITORIA.
Estudios previos de los profesionales de apoyo para las auditorias con los requisitos de idoneidad y experiencias exigidos.
https://isvimedgovco.sharepoint.com/:w:/r/sites/6Control_Interno-controlinterno/_layouts/15/Doc.aspx?sourcedoc=%7B09F95637-8F2F-4B26-8430-DAE79FC0F21A%7D&amp;file=F-GJ-01_ESTUDIO_PREVIO_CONTRATO_PRESTACION_SERVICIOS_PROFESIONALES_PERSONA_NATURAL%20(8).docx&amp;action=default&amp;mobileredirect=true.
Carpeta compartida de las auditorias adelantadas durante la vigencia 2025, en el cual se evidencias las etapas de planeación, ejecución , comunicación de resultados y planes de mejoramiento para las que aplique.
https://isvimedgovco.sharepoint.com/sites/6Control_Interno-controlinterno.
Seguimiento al PAU donde se evidencia que cada auditoria corresponde a las establecidas en el PAU y que son comunicadas de acuerdo a lo establecido y en los terminos planificados.
https://isvimedgovco.sharepoint.com/:x:/r/sites/6Control_Interno-controlinterno/_layouts/15/Doc.aspx?sourcedoc=%7BA6A40AEA-BDE6-43B0-9492-0B9046223692%7D&amp;file=F-GEI-01%20PLAN%20ANUAL%20AUDITORIA%20CONTROL%20INTERNO%20V%202025%20Propuesta.xlsx&amp;action=default&amp;mobileredirect=true.
Seguimiento al indicador establecido en el SMO,  http://sifi2.isvimed.gov.co:81/indicadores/visualizar?id=102
</t>
  </si>
  <si>
    <t>El riesgo y sus causas continuan vigentes de acuerdo al contexto? (Ver Columnas F y H):Tanto el riesgo principal (posible incumplimiento en la presentación oportuna de informes) como sus causas (eventos potenciales intermedios) continúan vigentes. La amenaza potencial de cambios normativos o el uso inadecuado de recursos sigue existiendo en el contexto de la actividad de auditoría interna del Isvimed.
Se materializó el Riesgo?  (Evento Potencial Principal. Columna F): la fecha, el riesgo se encuentra controlado y no se ha materializado. Esto se confirma porque los informes de la entidad han sido presentados oportunamente, siguiendo las directrices y procedimientos establecidos.
Se materializaron las causas? (Eventos Potenciales Intermedios. Columna H):Las causas no se materializaron. Esto se debe a que se dio cumplimiento al Plan Anual Auditoria (PAU) de la vigencia, se gestionaron los cambios normativos sin generar riesgos significativos, y los recursos (humanos, financieros y tecnológicos) han estado disponibles y han permitido mantener el riesgo bajo control.
Los Controles están bien  diseñados, se aplican conforme al diseño  y son efectivos? (Ver controles en la columna P / Concluir frente a cada control): SON EFECTIVOS. Los controles están bien diseñados y se aplican rigurosamente. La efectividad se comprueba en el hecho de que el riesgo no se ha materializado ("no aplica" la materialización) a pesar de que sus causas potenciales (cambios normativos, falta de recursos) estaban presentes en el contexto. El cumplimiento oportuno del PAU y de los informes es la evidencia directa de la efectividad del control.
Que acciones propones o se están llevando a cabo para gestionar los riesgos y las causas que se materializaron? (Si no aplica colocar NA)
Dado que el riesgo principal y sus causas no se materializaron, no se requieren acciones correctivas para su gestión.
Que acciones propones o se están llevando a cabo para fortalecer los controles? (Revisa también si se establecieron acciones en la columna AJ ) No se tienen acciones establecidas, no obstantes como propuesta podria ser.
 Capacitación en Cambios Normativos: Establecer un mecanismo de alerta temprana y un plan de capacitación  para el equipo sobre las futuras reformas normativas que podrían impactar la presentación de informes (por ejemplo, nuevas leyes de rendición de cuentas o cambios como los dados en el con el Programa de Etica Pública PTE, que antes era Plan Anticorrupción y de Atención al Ciudadano PAAC).</t>
  </si>
  <si>
    <t>PAU para la vigencia 2025
https://isvimedgovco.sharepoint.com/sites/6Control_Interno-01.Vigencia2024/SitePages/Home.aspx.
Priorización de riesgos para la las auditorias y del personal.
https://isvimedgovco.sharepoint.com/:x:/r/sites/6Control_Interno-controlinterno/_layouts/15/Doc.aspx?sourcedoc=%7B5C073E9D-FC30-4312-90FA-4FE26DCDB8AF%7D&amp;file=F-GEI-07_PRIORIZACION_RIESGOS%202025-2029.xlsx&amp;action=default&amp;mobileredirect=true.
PAU vigencia 2025 aprobado y firmado.
https://isvimedgovco.sharepoint.com/sites/6Control_Interno-controlinterno/Documentos%20compartidos/Forms/AllItems.aspx?id=%2Fsites%2F6Control%5FInterno%2Dcontrolinterno%2FDocumentos%20compartidos%2F03%2EVigencia%202025%2F01%2D%20PLAN%20ANUAL%20DE%20AUDITORIA%2Fplan%20anual%20de%20auditorias%20firmado%2EPDF&amp;parent=%2Fsites%2F6Control%5FInterno%2Dcontrolinterno%2FDocumentos%20compartidos%2F03%2EVigencia%202025%2F01%2D%20PLAN%20ANUAL%20DE%20AUDITORIA.
Carpeta compartida de las auditorias adelantadas durante la vigencia 2025, en el cual se evidencias las etapas de planeación, ejecución , comunicación de resultados y planes de mejoramiento para las que aplique.
https://isvimedgovco.sharepoint.com/sites/6Control_Interno-controlinterno.
Seguimiento al PAU donde se evidencia que cada auditoria corresponde a las establecidas en el PAU y que son comunicadas de acuerdo a lo establecido y en los terminos planificados.
https://isvimedgovco.sharepoint.com/:x:/r/sites/6Control_Interno-controlinterno/_layouts/15/Doc.aspx?sourcedoc=%7BA6A40AEA-BDE6-43B0-9492-0B9046223692%7D&amp;file=F-GEI-01%20PLAN%20ANUAL%20AUDITORIA%20CONTROL%20INTERNO%20V%202025%20Propuesta.xlsx&amp;action=default&amp;mobileredirect=true.
Seguimiento al indicador establecido en el SMO,  http://sifi2.isvimed.gov.co:81/indicadores/visualizar?id=102</t>
  </si>
  <si>
    <t>El jefe de Oficina de Control Interno identifica las necesidades recursos y gestiona su inclusión en el Plan Anual de Adquisiciones. Así mismo verifica que las contrataciones se realizan de acuerdo a los términos establecidos en dicho plan.
Documentado en:  P-GI-01 - PROCEDIMIENTO PARA LA GESTION ADMINISTRATIVA</t>
  </si>
  <si>
    <t>Preventivo</t>
  </si>
  <si>
    <t>Memorando de solicitud de necesidades de recursos
Resolución de adopción del Plan Anual de Adquisiciones
Seguimiento a la ejecución de PAA</t>
  </si>
  <si>
    <t>2. Cambios normativos que influyen en los términos y en los  requisitos de los informes a presentar (desactualización normativa), lo cual puede derivar en que no se identifican los informes de ley a ser presentados</t>
  </si>
  <si>
    <t>El Jefe de Oficina de Control Interno valida que los informes de ley a ser presentados por la oficina, se encuentren incluidos en el Plan Anual de Auditorias.
El equipo de trabajo de la JOCI dentro del marco de la planificación de cada auditoria de ley 
verifica el estado de actualización de la normatividad aplicable a la misma
Documentado en: P-GEI-02 - PROCEDIMIENTO PARA AUDITORÍA DE CONTROL INTERNO</t>
  </si>
  <si>
    <t>Continua</t>
  </si>
  <si>
    <t>F-GEI-02 - PROGRAMA DE TRABAJO</t>
  </si>
  <si>
    <t>3. Falta de competencia o idoneidad del personal asignado a la elaboración de informes de ley.</t>
  </si>
  <si>
    <t>El Jefe de Oficina de Control Interno establece los requisitos de idoneidad y experiencia para el personal requerido en el apoyo a la gestión, esto se realiza en el estudio previo durante la etapa de la planeación contractual. El Jefe de Oficina de Control Interno verifica el cumplimiento de los requisitos de idoneidad y experiencia del personal a contratar definido en el estudio previo, para lo cual utiliza el formato Certificado de estudio de idoneidad y experiencia para contratos de prestación de servicios personales, y lo firma en consecuencia.
Documentado en: M-GJ-01 - MANUAL DE CONTRATACION</t>
  </si>
  <si>
    <t>Estudio previo
Certificado de estudio de idoneidad y experiencia para contratos de prestación de servicios personales
Minuta de Contrato</t>
  </si>
  <si>
    <t>4. Inexistencia de metodología para la planificación, ejecución y reporte de informes de ley</t>
  </si>
  <si>
    <t>El Jefe de Oficina de Control Interno verifica que la planificación, ejecución y reporte de las auditorías de ley asignadas se realice de acuerdo al procedimiento para la Auditoría de Control Interno el cual establece la metodología para cada una de estas etapas.
Documentado en: P-GEI-02 - PROCEDIMIENTO PARA AUDITORÍA DE CONTROL INTERNO</t>
  </si>
  <si>
    <t>F-GEI-02 - PROGRAMA DE TRABAJO
 F-GEI-05 - PLAN DE PRUEBAS Y MUESTRAS
papeles de trabajo
F-GEI-04 - INFORME DE AUDITORÍA DE JEFATURA DE OFICINA DE CONTROL INTERNO</t>
  </si>
  <si>
    <t>GEI6</t>
  </si>
  <si>
    <t xml:space="preserve"> Agregar valor y mejorar las operaciones de la entidad mediante la actividad independiente y objetiva de aseguramiento y consultoría.</t>
  </si>
  <si>
    <t>Rol de Seguimiento y Evaluación</t>
  </si>
  <si>
    <t>reflejada en el incumplimiento de metas y objetivos relacionados con el Plan de Desarrollo Municipal a cargo del Instituto y con la gestión interna del mismo, lo cual puede derivar en pérdida de recursos, mala percepción del Instituto por parte de los grupos de valor y hallazgos de los entes de control</t>
  </si>
  <si>
    <t>debido a que los trabajos de auditoría (aseguramiento y consulta) no generan valor agregado, por cuanto no contribuyen al cumplimiento de objetivos, la mejora de las operaciones y el uso eficiente de recursos.</t>
  </si>
  <si>
    <t>Posibilidad de afectación reputacional del Instituto, reflejada en el incumplimiento de metas y objetivos relacionados con el Plan de Desarrollo Municipal a cargo del Instituto y con la gestión interna del mismo, lo cual puede derivar en pérdida de recursos, mala percepción del Instituto por parte de los grupos de valor y hallazgos de los entes de control. Lo anterior, debido a que  los trabajos de auditoría (aseguramiento y consulta) no generan valor agregado, por cuanto no contribuyen al cumplimiento de objetivos, la mejora de las operaciones y el uso eficiente de recursos.</t>
  </si>
  <si>
    <t>1. los trabajos de auditoría no se priorizan teniendo en cuenta la importancia estratégica de unidades auditables y exposición al riesgo.</t>
  </si>
  <si>
    <t>Riesgo Operativo</t>
  </si>
  <si>
    <t>El jefe de la JOCI verifica que el Plan Anual de Auditorias haya sido acorde a la priorización del universo de auditorias basado en riesgos.
Documentado en: P-GEI-02 - PROCEDIMIENTO PARA AUDITORÍA DE CONTROL INTERNO</t>
  </si>
  <si>
    <t xml:space="preserve"> F-GEI-07 - PRIORIZACIÓN DEL UNIVERSO DE AUDITORÍA BASADO EN RIESGOS</t>
  </si>
  <si>
    <t>Tramitar la asistencia del Jefe de la JOCI al Consejo Directivo como se establece en el Estatuto de Auditoria del Isvimed</t>
  </si>
  <si>
    <t xml:space="preserve">Identificación de Riesgos: El riesgo continua tal cual se describio en su formulación.
Materialización de Evento Potencial Principal: A través de los diferentes informes de auditoria comunicados a la alta dirección, se ha generado valor  agregado a los procesos del Instituto, además, se socializará el informe preliminar de cada auditoría a fin de obtener mayor  compromiso por parte de los lideres y enlaces de cada proceso para establecer acciones de mejoras en los controles que se han identificado con deficiencias y que pueden versen reflejados en los cumplimientos de los objetivios que impactan el plan de desarrollo y a la gestión institucional, situcación que se ha informado en el CICCI.
Materialización de Evento Potencial Intermedio: Se sigue presentando incovenientes frente al evento potencial intermedio #3, el cual hace alusión al acceso de información durante la fase de ejecución de la auditoría,  toda vez que no se cuenta con el módulo de auditorias en funcionamiento (no se priorizó la contratación del desarrollador) y por parte de los auditados la entrega en las auditorias financieras la información es inoportuna en cada una de las auditorias de Ley, Para corregir este riesgo en  el Plan anual de Auditoria del año 2023 se unifico las fechas de presentación de informes de ley con las fechas de presentación de los informes financieros.  
Diseño, Efectividad de Controles: Ha sido efectivo para las subcausas, no obstante la Subcausa #3 requiere de una acción concreta consistente en la adquisición de una plataforma que sirva de de depositorio de información y sea transversal a todos los procesos del ISVIMED. Es necesario  disponibilidad de recursos para la contratación del desarrollador.  
Estado de acciones derivadas del seguimiento a riesgos: No aplica, el riesgo esta controlado,  razon por la cual no requiere formulación de acciones.dentificación de Riesgos:
</t>
  </si>
  <si>
    <t xml:space="preserve">"Identificación de Riesgos: El riesgo continua tal cual se describio en su formulación.
Materialización de Evento Potencial Principal: A través de los diferentes informes de auditoria los cuales evidencian el cumplimiento al PAU y los cuales se comunicaron a la alta dirección, se ha generado valor  agregado a los procesos del Instituto, además, se socializa las auditorias a fin de obtener mayor  compromiso por parte de los lideres y enlaces de cada proceso para establecer acciones de mejoras en los controles que se han identificado con deficiencias y que pueden versen reflejados en los cumplimientos de los objetivios que impactan el plan de desarrollo y a la gestión institucional, situcación que se informo en el CICCI llevado a cabo el 20 de marzo de 2025, para la toma de desiciones por parte de los lideres y de la alta dirección de la entidad, a su vez, se comunicara de manera trimestral el avance al PAU al consejo directivo para la toma de desiciones, el prmiero será comunicado a mediados del mes de abril.
Materialización de Evento Potencial Intermedio: No se ha presentado noveda frente a la Materialización del Evento potencial  intermedio, los controles establecidos vienen operando de manera eficaz y eficiente.   no obstante, es un riesgo que no esta en la esfera del control del proceso, Se viene trabajando para la vigencia 2025 el modulo de auditorias en SIFI con el cual se pretende tener acceso a toda la información, sin afectar o perturbar con la información reservada y protegida por la Ley.
Diseño, Efectividad de Controles: Ha sido efectivo para las subcausas, no obstante, el repositorio digital  que permite organizar, almacenar, preservar y difundir de manera abierta la  información  y que  sea transversal a todos los procesos del ISVIMED es microsoft Team. No obstante, la plataforma por temas de protección de datos no se tiene la autorización por parte de la alta dirección para el acceso a modo consulta de la información requerida para las auditrorias, si bien el riesgo no se ha materializado, es un evento potencial permanente.  Esto para la subcausa #3, adicional en cada informe de auditoria se deja plasmado la situación encontrada por deficiencias en el flujo de información la que se tomen la medidas pertinentees por parte de los lideres de cada proceso. 
Estado de acciones derivadas del seguimiento a riesgos: No aplica, el riesgo esta controlado,  razon por la cual no requiere formulación de acciones.dentificación de Riesgos:"
</t>
  </si>
  <si>
    <t xml:space="preserve">PAU vigencia 2025 aprobado y firmado.
https://isvimedgovco.sharepoint.com/sites/6Control_Interno-controlinterno/Documentos%20compartidos/Forms/AllItems.aspx?id=%2Fsites%2F6Control%5FInterno%2Dcontrolinterno%2FDocumentos%20compartidos%2F03%2EVigencia%202025%2F01%2D%20PLAN%20ANUAL%20DE%20AUDITORIA%2Fplan%20anual%20de%20auditorias%20firmado%2EPDF&amp;parent=%2Fsites%2F6Control%5FInterno%2Dcontrolinterno%2FDocumentos%20compartidos%2F03%2EVigencia%202025%2F01%2D%20PLAN%20ANUAL%20DE%20AUDITORIA.
Seguimiento al PAU donde se evidencia que cada auditoria corresponde a las establecidas en el PAU y que son comunicadas de acuerdo a lo establecido y en los terminos planificados.
https://isvimedgovco.sharepoint.com/:x:/r/sites/6Control_Interno-controlinterno/_layouts/15/Doc.aspx?sourcedoc=%7BA6A40AEA-BDE6-43B0-9492-0B9046223692%7D&amp;file=F-GEI-01%20PLAN%20ANUAL%20AUDITORIA%20CONTROL%20INTERNO%20V%202025%20Propuesta.xlsx&amp;action=default&amp;mobileredirect=true.
Estatuto de la actividad de auditoria actualizado y cargado en el SGC.
http://sifi2.isvimed.gov.co:83/system/calidaddocumentos/17725/original/M-GEI-01_MANUAL_DE_ESTATUTO_DE_LA_ACTIVIDAD_DE_AUDITORIA_INTERNA_INDEPENDIENTE.docx.
Prodedimiento para la auditoria de control interno ajustado a lenguaje claro. 
http://sifi2.isvimed.gov.co:83/system/calidaddocumentos/18379/original/P-GEI-02_PROCEDIMIENTO_AUDITORIA_CONTROL_INTERNO.xlsx
Inclusión en el PAU de las necesidades y los recursos para adelantar las actividades planificadas en el PAU y que fueron comunicadas en el CICCI de diciembre de 2024 como reposa en el acta.
https://isvimedgovco.sharepoint.com/sites/6Control_Interno-01.Vigencia2024/SitePages/Home.aspx.
Estudios previos en el cual se establecieron los requisitos de idoneidad y experiencia para los profesionales de apoyo de la JOCI.
https://isvimedgovco.sharepoint.com/:w:/r/sites/6Control_Interno-controlinterno/_layouts/15/Doc.aspx?sourcedoc=%7B09F95637-8F2F-4B26-8430-DAE79FC0F21A%7D&amp;file=F-GJ-01_ESTUDIO_PREVIO_CONTRATO_PRESTACION_SERVICIOS_PROFESIONALES_PERSONA_NATURAL%20(8).docx&amp;action=default&amp;mobileredirect=true.
</t>
  </si>
  <si>
    <t>El riesgo y sus causas continuan vigentes de acuerdo al contexto? (Ver Columnas F y H): El riesgo y su causa continúan vigentes. La amenaza de que los trabajos de auditoría interna (aseguramiento y consulta) pierdan su enfoque en la generación de valor (mejora de operaciones, uso eficiente de recursos, cumplimiento de objetivos) es una amenaza inherente y continua para la actividad de auditoría en cualquier vigencia.
Se materializó el Riesgo?  (Evento Potencial Principal. Columna F):No se ha presentado noveda frente a la Materialización del Evento potencial  intermedio, los controles establecidos vienen operando de manera eficaz y eficiente.   no obstante, los entes de control han emitido hallazgos debido al incumplimiento de metas ligadas temas contractuales que no se encuentran dentro de la esfera de la JOCI, aunque se realizado las observaciones pertinentes en aras de mejorar los procesos internos se siguen presentando hallazgos por parte de los entes externos, lo cual no quiere decir que el proceso de auditoria no genera valor agregado, sino que la entidad en ocasiones asume el riesgo el cual se materializa con los hallazgos de entes externos.
Se materializaron las causas? (Eventos Potenciales Intermedios. Columna H):La causa  no se ha materializado los trabajos de auditoría realizados durante la vigencia (informes, seguimientos) han contribuido a mejorar las operaciones y a impulsar el cumplimiento de los objetivos estratégicos del ISVIMED, aunque se han levantado hallazgos tambien se han presentado cierres de hallazgos por mejoras continuas en los procesos.
Los Controles están bien  diseñados, se aplican conforme al diseño  y son efectivos? (Ver controles en la columna P / Concluir frente a cada control) Se asume que los controles están bien diseñados (por ejemplo, tener un PAU alineado al mapa estratégico y de procesos, como al plan aindicativo y al plan de acción). Efectividad (Conclusión): La efectividad depende de una medición cualitativa. Para ello se cuenta con un indicador que evidencia el cumplimiento lo planificado en su PAU.
Que acciones propones o se están llevando a cabo para gestionar los riesgos y las causas que se materializaron? (Si no aplica colocar NA)
Se propone realizar mesas de trabajo con la Alta Dirección y las Subdirecciones para asegurar que las recomendaciones de auditoría se incorporen en los planes de acción  y no solo se archiven.
Que acciones propones o se están llevando a cabo para fortalecer los controles? (Revisa también si se establecieron acciones en la columna AJ )
Como propuesta estaria : Fortalecer el diseño del control de planificación, asegurando que el Plan Anual Auditoria (PAU) priorice al 100% los procesos o áreas que tienen mayor impacto en el cumplimiento de las metas del Plan de Desarrollo Municipal y los Objetivos de Desarrollo Sostenible (ODS).</t>
  </si>
  <si>
    <t>2. Durante la planificación de los trabajos no se identifican riesgos ni controles clave, a partir de los cuales se establezcan las pruebas y las muestras requeridas, de manera que se reduzca el riesgo de detección inherente a la actividad de auditoría.</t>
  </si>
  <si>
    <t xml:space="preserve">Se encuentra establecida a metodología para la planeación de los trabajos de auditoría la cual incluye el conocimiento de la unidad auditable en donde se realizan pruebas de recorrido, se identifican riesgos y controles clave a partir de los cuales se establecen plan de pruebas y muestras.
El Jefe de la JOCI valida la adecuada planificación de los trabajos asignados.
Documentado en: P-GEI-02 - PROCEDIMIENTO PARA AUDITORÍA DE CONTROL INTERNO
</t>
  </si>
  <si>
    <t xml:space="preserve"> F-GEI-05 - PLAN DE PRUEBAS Y MUESTRAS
papeles de trabajo</t>
  </si>
  <si>
    <t>3. Dificultad de acceso a la información requerida durante la fase de ejecución de la auditoría</t>
  </si>
  <si>
    <t>El estatuto de la actividad de la Auditoría Interna establece que la JOCI cuenta con la autorización para solicitar la información necesaria para planificación, ejecución y reporte de los trabajos de auditoría.
El auditor asignado valida el acceso y suministro de dicha  información, en caso contrario se escala al Jefe de la JOCI y este a su vez a la alta dirección.
Documentado en: ESTATUTO DE LA ACTIVIDAD DE AUDITORÍA INTERNA</t>
  </si>
  <si>
    <t>F-GEI-02 - PROGRAMA DE TRABAJO comunicado a través de memorando en donde se solicita la información requerida</t>
  </si>
  <si>
    <t xml:space="preserve">4. Informes de auditoría poco claros en relación a las conclusiones, observaciones y recomendaciones.
Informes de auditoría extensos y de diseño complejo que desestimulan su lectura por parte de los clientes de la auditoría. </t>
  </si>
  <si>
    <t xml:space="preserve">El jefe de la JOCI verifica que las conclusiones, observaciones y recomendaciones se encuentren redactados en un lenguaje claro y que guarde relación con el objetivo y alcance de la auditoria.
El Jefe de la JOCI verifica que el formato de  informe de auditoria se encuentre diseñado de manera clara, sucinta y precisa que facilite su lectura y entendimiento por parte de los auditados.  </t>
  </si>
  <si>
    <t>Sin Documentar</t>
  </si>
  <si>
    <t>F-GEI-04 - INFORME DE AUDITORÍA DE JEFATURA DE OFICINA DE CONTROL INTERNO</t>
  </si>
  <si>
    <t>5. Falta de posicionamiento de la JOCI (Jefatura de oficina de control interno) como aliado estratégico de la Dirección</t>
  </si>
  <si>
    <t>El Estatuto de la Actividad de Auditoria Interna establece la asistencia del Jefe de la JOCI a las reuniones celebradas por el Consejo Directivo.
La resolución 003 de 2021 que deroga la Resolución 186 del 25 de marzo de 2018, en relación a la estructura del Sistema de Gestión y la adopción el MIPG Modelo Integrado de Planeación y Gestión en el Instituto Social de Vivienda y Hábitat de Medellín-ISVIMED, establece que el Jefe de Control Interno asiste al Comité de Gestión y Desempeño y el Comité Coordinador de Control Interno, con voz y sin voto.</t>
  </si>
  <si>
    <t>N/A</t>
  </si>
  <si>
    <t>6. Falta de capacidad operativa y recursos</t>
  </si>
  <si>
    <t>7. Falta de competencia del equipo auditor</t>
  </si>
  <si>
    <t>GEI7</t>
  </si>
  <si>
    <t>Roles y responsabilidades de la JOCI</t>
  </si>
  <si>
    <t xml:space="preserve">Reflejada en el Incumplimiento de objetivos y metas del Plan de Desarrollo a cargo del Instituto y de la Planeación Estratégica. </t>
  </si>
  <si>
    <t>debido a la falta de asesoría permanente, formulación de recomendaciones con alcance preventivo y la ejecución de acciones que fomenten la cultura del control que permitan la mejora continua</t>
  </si>
  <si>
    <t xml:space="preserve">Posibilidad de afectación reputacional del Instituto por el Incumplimiento de los objetivos estratégicos y metas establecidas en el plan de desarrollo, debido a la falta de asesoría permanente, formulación de recomendaciones con alcance preventivo y la ejecución de acciones que fomenten la cultura del control que permitan la mejora continua </t>
  </si>
  <si>
    <t>1. Inexistencia de recomendaciones a partir de la asistencia a los comités y en la presentación de informes que apunten a la mejora o cumplimiento de los objetivos de la entidad.</t>
  </si>
  <si>
    <t>Baja</t>
  </si>
  <si>
    <t>Menor</t>
  </si>
  <si>
    <t>El Jefe de la JOCI solicita los temas a tratar en los diferentes Comités antes de su realización y verifica que tenga el conocimiento suficiente de los temas a tratar.
El jefe de la JOCI verifica que los informes presentados incluyan las recomendaciones que generen valor y que permitan la mejora o el cumplimiento de los objetivos institucionales.
Documentado en: P-GEI-02 - PROCEDIMIENTO PARA AUDITORÍA DE CONTROL INTERNO
F-GEI-04 - INFORME DE AUDITORÍA DE JEFATURA DE OFICINA DE CONTROL INTERNO</t>
  </si>
  <si>
    <t xml:space="preserve">Actas de Comités que contengan las recomendaciones del Jefe de la JOCI
Informes de Auditoria Preliminar </t>
  </si>
  <si>
    <t>Identificación de Riesgos:El riesgo continua tal cual fue formulado
Materialización de Evento Potencial Principal:El riesgo no se ha materializado por cuanto se ha hecho un acompañamiemnto permatente a la alta dirección a través de los informes ejecutivos de las auditorias realizadas y los acompañamientos en cada uno de los comités implementados por la entidad.
Materialización de Evento Potencial Intermedio: Se han sociallizado cada uno de los informes realizados, se fomentan los principios del MECI, asi como el acompañamiento permanente a la primera y segunda linea de defensa cada vez que sea requerido, además del acompañamiento permanente a la auditoria de la CGM. 
Diseño, Efectividad de Controles: Efectivo no ha permitido que se materialice el riesgo (evento potencial principal), ni los eventos potenciales intermedios.
Estado de acciones derivadas del seguimiento a riesgos: N/A el riesgo esta controlado razon por la cual no se ha formulado ninguna acción.</t>
  </si>
  <si>
    <t xml:space="preserve">"Identificación de Riesgos:El riesgo continua tal cual fue formulado
Materialización de Evento Potencial Principal: El riesgo no se ha materializado por cuanto se ha hecho un acompañamiemnto permatente a la alta dirección a través de los 12 informes ejecutivos de las auditorias realizadas para este primer trimestre y los acompañamientos en cada uno de los comités implementados por la entidad, los cuale son socializados en el CICCI,  para la toma de desiciones y formulación de accion de acciones de mejoramiento.
Materialización de Evento Potencial Intermedio: Se han sociallizado cada uno de los informes realizados, se fomentan los principios del MECI, asi como el acompañamiento permanente a la primera y segunda linea de defensa cada vez que sea requerido, en aras de que fortalecer el sistema de control interno al interior de la entidad. 
Diseño, Efectividad de Controles: ha sido Efectivo, no ha permitido que se materialice el riesgo (evento potencial principal), ni los eventos potenciales intermedios.
Estado de acciones derivadas del seguimiento a riesgos: N/A el riesgo esta controlado razon por la cual no se ha formulado ninguna acción."
</t>
  </si>
  <si>
    <t>PAU vigencia 2025 aprobado y firmado.
https://isvimedgovco.sharepoint.com/sites/6Control_Interno-controlinterno/Documentos%20compartidos/Forms/AllItems.aspx?id=%2Fsites%2F6Control%5FInterno%2Dcontrolinterno%2FDocumentos%20compartidos%2F03%2EVigencia%202025%2F01%2D%20PLAN%20ANUAL%20DE%20AUDITORIA%2Fplan%20anual%20de%20auditorias%20firmado%2EPDF&amp;parent=%2Fsites%2F6Control%5FInterno%2Dcontrolinterno%2FDocumentos%20compartidos%2F03%2EVigencia%202025%2F01%2D%20PLAN%20ANUAL%20DE%20AUDITORIA.
Seguimiento al PAU donde se evidencia que cada auditoria corresponde a las establecidas en el PAU y que son comunicadas de acuerdo a lo establecido y en los terminos planificados.
https://isvimedgovco.sharepoint.com/:x:/r/sites/6Control_Interno-controlinterno/_layouts/15/Doc.aspx?sourcedoc=%7BA6A40AEA-BDE6-43B0-9492-0B9046223692%7D&amp;file=F-GEI-01%20PLAN%20ANUAL%20AUDITORIA%20CONTROL%20INTERNO%20V%202025%20Propuesta.xlsx&amp;action=default&amp;mobileredirect=true.
Estatuto de la actividad de auditoria actualizado y cargado en el SGC.
http://sifi2.isvimed.gov.co:83/system/calidaddocumentos/17725/original/M-GEI-01_MANUAL_DE_ESTATUTO_DE_LA_ACTIVIDAD_DE_AUDITORIA_INTERNA_INDEPENDIENTE.docx.
Prodedimiento para la auditoria de control interno ajustado a lenguaje claro. 
http://sifi2.isvimed.gov.co:83/system/calidaddocumentos/18379/original/P-GEI-02_PROCEDIMIENTO_AUDITORIA_CONTROL_INTERNO.xlsx</t>
  </si>
  <si>
    <t>El riesgo y sus causas continuan vigentes de acuerdo al contexto? (Ver Columnas F y H): El riesgo y sus causas se mantienen vigentes. La causa raíz es la función misional de asesoría y promoción de control de la Auditoría Interna. Esta actividad debe ser constante y continua; por lo tanto, la posibilidad de que no se ejecute con la calidad o frecuencia necesaria (causa) y, por ende, afecte la reputación (riesgo), existe permanentemente.
Se materializó el Riesgo?  (Evento Potencial Principal. Columna F): No se ha presentado materialización del riesgo, no obstante, en caso de presentarse se confirmaría si: a) Se han incumplido sistemáticamente objetivos estratégicos o metas del Plan de Desarrollo, o b) La entidad ha sido públicamente cuestionada por fallas recurrentes en la gestión o falta de mejora continua. ha la fecha no hay datos que confirmen o nieguen la afectación reputacional de la Entidad.
Se materializaron las causas? (Eventos Potenciales Intermedios. Columna H): no se ha materializado los eventos potenciales, toda vez que las Subdirecciones cuando solicitan, reciben asesoría permanente y oportuna por parte de la JOCI.  El 100% de los informes de auditoría incluyen recomendaciones con alcance preventivo, y Se ha ejecutado el plan anual de auditoria de la vigencia hasta la fecha para fomentar la cultura del control.
Los Controles están bien  diseñados, se aplican conforme al diseño  y son efectivos? (Ver controles en la columna P / Concluir frente a cada control)
La efectividad se mide por la percepción y los resultados de las Subdirecciones asesoradas. Se necesitaria de un indicador de satisfacción de las subdirecciones que reciben asesoría y un indicador de impacto que muestre cuántas acciones preventivas propuestas se incorporaron y evitaron un hallazgo. Mientras no se mida esto, la efectividad es INCIERTA, por lo que al momento no se encuentra medido.
Que acciones propones o se están llevando a cabo para gestionar los riesgos y las causas que se materializaron? (Si no aplica colocar NA)
Como propuesta podria ser: Implementar un sistema o un canal formal para las solicitudes de asesoría, con un tiempo de respuesta máximo definido, garantizando la permanencia del servicio.
Que acciones propones o se están llevando a cabo para fortalecer los controles? (Revisa también si se establecieron acciones en la columna AJ )
Acciones de Fortalecimiento Sugeridas que no se han implementado podrian ser: 1.  Crear un control de calidad interno que obligue a que el 100% de los informes emitidos contengan, al menos, una recomendación de alcance preventivo ligada al riesgo. 2.  Establecer un control de medición de servicio (encuesta) que se aplique después de cada asesoría de control interno, para evaluar la utilidad, oportunidad y aplicabilidad de la recomendación formulada, fortaleciendo el diseño de la función consultiva.</t>
  </si>
  <si>
    <t>2. Indebida evaluación de los controles establecidos en los diferentes procesos de la entidad.</t>
  </si>
  <si>
    <t>El equipo auditor de la JOCI, verifica que los controles establecidos en los procesos permitan el cumplimiento de los objetivos.
Documentado en: P-GEI-02 - PROCEDIMIENTO PARA AUDITORÍA DE CONTROL INTERNO</t>
  </si>
  <si>
    <t>Detectivo</t>
  </si>
  <si>
    <t>Informes de Auditoria y formulación de acciones de mejoramiento</t>
  </si>
  <si>
    <t>3. desconocimiento de los roles y responsabilidades de la JOCI.</t>
  </si>
  <si>
    <t>El jefe de la JOCI comprueba que el equipo auditor conozca los roles y las responsabilidades mediante el acompañamiento a los diferentes comités , con la realización de los informes de auditoria y la asistencia a capacitaciones. 
Se verifica el Documento en: P-GEI-02 - PROCEDIMIENTO PARA AUDITORÍA DE CONTROL INTERNO.
Resolución Interna No. 003 de Enero de 2021 "Por medio de la cual se deroga la Resolución 186 del 25 de marzo de 2018, y se implementa la estructura del Sistema de Gestión y se adopta el MIPG - Modelo Integrado de Planeación y Gestión en el Instituto Social de Vivienda y Hábitat de Medellín -I SVIMED y se incluyen nuevas funciones”</t>
  </si>
  <si>
    <t xml:space="preserve">Informes de auditoria y actas de comités </t>
  </si>
  <si>
    <t>4. No se fomentan los principios del Modelo Estándar de Control Interno (MEC): Autogestión, autoregulación, autocontrol</t>
  </si>
  <si>
    <t>El Jefe de la JOCI en el marco del desarrollo del Plan Anual de Auditorías, verifica para cada uno de los trabajos de auditoría,  que las recomendaciones que se relacionan en los respectivos informes,  estén orientadas a fomentar los principios de Autogestión, autoregulación y autocontrol. Así mismo, verifica para cada vigencia que se establezcan acciones orientadas al fomento de estos principios.</t>
  </si>
  <si>
    <t xml:space="preserve">Informes de Auditoría
Evidencias de actividades de fomento de los principios rectores del MECI (material audiovisual y de capacitación, piezas comunicacionales, entre otros) </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</si>
  <si>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</si>
  <si>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</si>
  <si>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</si>
  <si>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</si>
  <si>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</si>
  <si>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</si>
  <si>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</si>
  <si>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</si>
  <si>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</si>
  <si>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</si>
  <si>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</si>
  <si>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</si>
  <si>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</si>
  <si>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</si>
  <si>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</si>
  <si>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</si>
  <si>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</si>
  <si>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</si>
  <si>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</si>
  <si>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</si>
  <si>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</si>
  <si>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</si>
  <si>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</si>
  <si>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</si>
  <si>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</si>
  <si>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</si>
  <si>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</si>
  <si>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</si>
  <si>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</si>
  <si>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</si>
  <si>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</si>
  <si>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Tabla Criterios para definir el nivel de impacto Inherente</t>
  </si>
  <si>
    <t>Insignificante</t>
  </si>
  <si>
    <t>Descripción</t>
  </si>
  <si>
    <t>Leve 20%</t>
  </si>
  <si>
    <t>1. No tiene impactos en la prestación del servicio ni en la operación de los procesos internos.</t>
  </si>
  <si>
    <t>2. No afecta el cumplimiento de la misión ni de los objetivos estratégicos del Plan de Desarrollo.</t>
  </si>
  <si>
    <t>Mayor</t>
  </si>
  <si>
    <t>3. No representa impactos financieros para la organización.</t>
  </si>
  <si>
    <t>Catastrófico</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</si>
  <si>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</si>
  <si>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</si>
  <si>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</si>
  <si>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 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</si>
  <si>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</si>
  <si>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</si>
  <si>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</si>
  <si>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</si>
  <si>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</si>
  <si>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</si>
  <si>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</si>
  <si>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</si>
  <si>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</si>
  <si>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</si>
  <si>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</si>
  <si>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</si>
  <si>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</si>
  <si>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</si>
  <si>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</si>
  <si>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</si>
  <si>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</si>
  <si>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</si>
  <si>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</si>
  <si>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</si>
  <si>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</si>
  <si>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</si>
  <si>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</si>
  <si>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</si>
  <si>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</si>
  <si>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</si>
  <si>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</si>
  <si>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</si>
  <si>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</si>
  <si>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</si>
  <si>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</si>
  <si>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</si>
  <si>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</si>
  <si>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</si>
  <si>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</si>
  <si>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</si>
  <si>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</si>
  <si>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</si>
  <si>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</si>
  <si>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</si>
  <si>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</si>
  <si>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</si>
  <si>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</si>
  <si>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</si>
  <si>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</si>
  <si>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</si>
  <si>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</si>
  <si>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</si>
  <si>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</si>
  <si>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</si>
  <si>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</si>
  <si>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</si>
  <si>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</si>
  <si>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</si>
  <si>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</si>
  <si>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</si>
  <si>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</si>
  <si>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</si>
  <si>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</si>
  <si>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</si>
  <si>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</si>
  <si>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</si>
  <si>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</si>
  <si>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</si>
  <si>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</si>
  <si>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Sin Registro</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</si>
  <si>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</si>
  <si>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</si>
  <si>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</si>
  <si>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</si>
  <si>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</si>
  <si>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</si>
  <si>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</si>
  <si>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</si>
  <si>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</si>
  <si>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</si>
  <si>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</si>
  <si>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</si>
  <si>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</si>
  <si>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</si>
  <si>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</si>
  <si>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Financiero</t>
  </si>
  <si>
    <t>Riesgo Tecnológico</t>
  </si>
  <si>
    <t>Riesgo Reputacional</t>
  </si>
  <si>
    <t>Riesgo de Corrupción</t>
  </si>
  <si>
    <t>Procesos Institucionales</t>
  </si>
  <si>
    <t>Gestión Estratégica</t>
  </si>
  <si>
    <t>Gestión Social</t>
  </si>
  <si>
    <t>Gestión de Desarrollo de Soluciones Habitacionales</t>
  </si>
  <si>
    <t>Gestión de Atención al Usuario</t>
  </si>
  <si>
    <t>Gestión del Talento Humano</t>
  </si>
  <si>
    <t>Gestión Financiera</t>
  </si>
  <si>
    <t>Gestión de Infraestructura</t>
  </si>
  <si>
    <t>Gestión de TIC</t>
  </si>
  <si>
    <t>Gestión Documental</t>
  </si>
  <si>
    <t>Gestión Jurídica</t>
  </si>
  <si>
    <t>Gestión de Evaluación y  Mejora Continua</t>
  </si>
  <si>
    <t>Registro Sustancial</t>
  </si>
  <si>
    <t>Registro Material</t>
  </si>
  <si>
    <t>Sin registro</t>
  </si>
  <si>
    <t>Reducir</t>
  </si>
  <si>
    <t>SEGUIMIENTO TRIMESTRE 4 DE 2025</t>
  </si>
  <si>
    <t>1. Estado de Riesgos y Causas
Se confirma que el riesgo principal (posible incumplimiento en la presentación de informes) y sus causas potenciales (eventos intermedios) continúan vigentes dentro del contexto operativo de la actividad de auditoría interna. Asimismo, la amenaza potencial derivada de cambios normativos o el uso inadecuado de recursos persiste.
2. Materialización del Riesgo
Tanto el riesgo potencial principal como sus causas (Eventos Potenciales Intermedios) NO SE MATERIALIZARON. Esto se debe al cumplimiento riguroso del Plan Anual de Auditoría (PAU) y a la gestión exitosa de los cambios normativos, lo cual ha permitido mantener el riesgo bajo control.
3. Efectividad y Diseño de Controles
Se determina que los controles establecidos están bien diseñados, se aplican rigurosamente y son EFECTIVOS. La efectividad se comprueba en el hecho de que, a pesar de la presencia de las causas potenciales (cambios normativos y posible falta de recursos), el riesgo principal no se materializó. El cumplimiento oportuno del PAU y de los informes es la evidencia directa de la efectividad del control.
4. Acciones Correctivas y de Fortalecimiento
Acciones Correctivas: Dado que el riesgo principal y sus causas no se materializaron, no se requieren acciones correctivas para su gestión.
Acciones de Fortalecimiento Propuestas: Con el fin de fortalecer los controles y mitigar la amenaza de los cambios normativos, se propone lo siguiente:
Capacitación en Cambios Normativos: Establecer un mecanismo de alerta temprana y un plan de capacitación para el personal sobre las futuras reformas normativas que puedan impactar la presentación de informes (ej. nuevas leyes de rendición de cuentas o cambios relacionados con el Código de Ética Pública - PTE, que reemplaza al antiguo PAAC).</t>
  </si>
  <si>
    <t>El riesgo y sus causas continuan vigentes de acuerdo al contexto? (Ver Columnas F y H):La amenaza inherente de que los trabajos de auditoría interna (aseguramiento y consulta) pierdan su enfoque en la generación de valor (mejora de operaciones, uso eficiente de recursos, cumplimiento de objetivos) se mantiene como una amenaza continua para la Jefatura de Oficina de Control Interno (JOCI).
Se materializó el Riesgo?  (Evento Potencial Principal. Columna F):El evento potencial principal no se ha materializado. Los controles establecidos han operado de manera eficaz y eficiente. Sin embargo, se observa que la entidad ha asumido riesgos que se materializan en hallazgos de entes externos (ligados a incumplimiento de metas contractuales ajenas a la esfera de la JOCI).
Se materializaron las causas? (Eventos Potenciales Intermedios. Columna H):Las causas intermedias no se han materializado. Los trabajos de auditoría interna han contribuido a la mejora de las operaciones y al impulso de objetivos estratégicos, evidenciado en el balance entre hallazgos levantados y el cierre de hallazgos por mejoras continuas en los procesos.
Los Controles están bien  diseñados, se aplican conforme al diseño  y son efectivos? (Ver controles en la columna P / Concluir frente a cada control)
Se asume que los controles están bien diseñados (ej. alineación del PAU con el mapa estratégico, plan indicativo y plan de acción).
Que acciones propones o se están llevando a cabo para gestionar los riesgos y las causas que se materializaron? (Si no aplica colocar NA)
La efectividad se mide de forma cualitativa y se soporta en un indicador que evidencia el cumplimiento de lo planificado en el PAU.
Que acciones propones o se están llevando a cabo para fortalecer los controles? En caso de que tengas acciones por ejecutar en la columna AJ también concluir frente a su estado):
Realizar mesas de trabajo con la Alta Dirección y las Subdirecciones para asegurar que las recomendaciones de auditoría se incorporen de manera efectiva en los planes de acción y no se limiten al archivo documental.
Asegurar que el Plan Anual de Auditoría (PAU) priorice al 100% los procesos y áreas que tienen mayor impacto directo en el cumplimiento de las metas del Plan de Desarrollo Municipal y los Objetivos Misionales de la entidad.</t>
  </si>
  <si>
    <t>El riesgo y sus causas continuan vigentes de acuerdo al contexto? (Ver Columnas F y H):La función misional de asesoría y promoción del control es constante. La posibilidad de que esta actividad no se ejecute con la calidad o frecuencia necesaria (causa) y que, por ende, afecte la reputación de la entidad (riesgo) es una amenaza permanente.
Se materializó el Riesgo?  (Evento Potencial Principal. Columna F):El riesgo no se ha materializado. Su confirmación requeriría evidencia de incumplimiento sistemático de objetivos estratégicos o un cuestionamiento público por fallas recurrentes en la gestión. A la fecha, no existen datos que confirmen o nieguen la afectación reputacional.
Se materializaron las causas? (Eventos Potenciales Intermedios. Columna H):Las causas no se han materializado. Se evidencia que la JOCI brinda asesoría permanente y oportuna a las Subdirecciones cuando es solicitada. Además, el 100% de los informes de auditoría incluyen recomendaciones de alcance preventivo y se ha ejecutado el Plan Anual de Auditoría de la vigencia para fomentar la cultura del control.
Los Controles están bien  diseñados, se aplican conforme al diseño  y son efectivos? (Ver controles en la columna P / Concluir frente a cada control)
La efectividad de los controles se mide actualmente por la percepción y los resultados de las Subdirecciones, pero no está formalmente medida. Se requiere de un indicador de satisfacción de las Subdirecciones asesoradas y un indicador de impacto que demuestre cuántas acciones preventivas propuestas evitaron un hallazgo.
Que acciones propones o se están llevando a cabo para gestionar los riesgos y las causas que se materializaron? (Si no aplica colocar NA)
Crear un control interno que obligue a que el 100% de los informes emitidos contengan, al menos, una recomendación de alcance preventivo ligada al riesgo.
Que acciones propones o se están llevando a cabo para fortalecer los controles? En caso de que tengas acciones por ejecutar en la columna AJ también concluir frente a su estado):
Establecer un control de medición de servicio (encuesta de satisfacción/impacto) que se aplique después de cada asesoría, para evaluar la utilidad, oportunidad y aplicabilidad de la recomendación formulada.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</si>
</sst>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4"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rgb="FF000000"/>
      <name val="Arial"/>
      <family val="2"/>
    </font>
    <font>
      <sz val="11"/>
      <name val="Calibri"/>
      <family val="2"/>
    </font>
    <font>
      <b/>
      <sz val="12"/>
      <color rgb="FF000000"/>
      <name val="Arial"/>
      <family val="2"/>
    </font>
    <font>
      <sz val="12"/>
      <color theme="1"/>
      <name val="Arial"/>
      <family val="2"/>
    </font>
    <font>
      <b/>
      <sz val="12"/>
      <color rgb="FFFF0000"/>
      <name val="Arial Narrow"/>
      <family val="2"/>
    </font>
    <font>
      <b/>
      <sz val="11"/>
      <color rgb="FFFF0000"/>
      <name val="Arial Narrow"/>
      <family val="2"/>
    </font>
    <font>
      <sz val="8"/>
      <name val="Calibri"/>
      <family val="2"/>
      <scheme val="minor"/>
    </font>
  </fonts>
  <fills count="21">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theme="0"/>
        <bgColor theme="0"/>
      </patternFill>
    </fill>
  </fills>
  <borders count="50">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365">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6" fillId="3" borderId="0" xfId="0" applyFont="1" applyFill="1" applyAlignment="1">
      <alignment horizontal="center" vertical="center"/>
    </xf>
    <xf numFmtId="0" fontId="47" fillId="3"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3" borderId="0" xfId="0" applyFont="1" applyFill="1" applyAlignment="1">
      <alignment horizontal="center" vertical="center" wrapText="1"/>
    </xf>
    <xf numFmtId="0" fontId="52" fillId="3" borderId="0" xfId="0" applyFont="1" applyFill="1" applyAlignment="1">
      <alignment vertical="center" wrapText="1"/>
    </xf>
    <xf numFmtId="0" fontId="50" fillId="3" borderId="0" xfId="0" applyFont="1" applyFill="1" applyAlignment="1">
      <alignment horizontal="center" vertical="center" wrapText="1"/>
    </xf>
    <xf numFmtId="0" fontId="52" fillId="3" borderId="0" xfId="0" applyFont="1" applyFill="1" applyAlignment="1">
      <alignment horizontal="center" vertical="center" wrapText="1"/>
    </xf>
    <xf numFmtId="0" fontId="50" fillId="3" borderId="0" xfId="0" applyFont="1" applyFill="1" applyAlignment="1">
      <alignment vertical="center" wrapText="1"/>
    </xf>
    <xf numFmtId="0" fontId="47" fillId="3" borderId="0" xfId="0" applyFont="1" applyFill="1" applyAlignment="1">
      <alignment vertical="center" wrapText="1"/>
    </xf>
    <xf numFmtId="0" fontId="50" fillId="3" borderId="0" xfId="0" applyFont="1" applyFill="1" applyAlignment="1">
      <alignment horizontal="center" vertical="center"/>
    </xf>
    <xf numFmtId="0" fontId="47" fillId="16" borderId="18" xfId="0" applyFont="1" applyFill="1" applyBorder="1" applyAlignment="1">
      <alignment horizontal="left" vertical="center"/>
    </xf>
    <xf numFmtId="0" fontId="55" fillId="17"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57" fillId="20" borderId="48" xfId="0" applyFont="1" applyFill="1" applyBorder="1" applyAlignment="1">
      <alignment horizontal="center" vertical="center"/>
    </xf>
    <xf numFmtId="0" fontId="57" fillId="20" borderId="49" xfId="0" applyFont="1" applyFill="1" applyBorder="1" applyAlignment="1">
      <alignment horizontal="center" vertical="center"/>
    </xf>
    <xf numFmtId="0" fontId="57" fillId="20" borderId="46" xfId="0" applyFont="1" applyFill="1" applyBorder="1" applyAlignment="1">
      <alignment horizontal="center" vertical="center"/>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1" fillId="0" borderId="18" xfId="0" applyFont="1" applyBorder="1" applyAlignment="1" applyProtection="1">
      <alignment horizontal="center" vertical="center"/>
      <protection hidden="1"/>
    </xf>
    <xf numFmtId="0" fontId="1" fillId="0" borderId="18" xfId="0" applyFont="1" applyBorder="1" applyAlignment="1" applyProtection="1">
      <alignment horizontal="justify"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2" fillId="0" borderId="18" xfId="0" applyFont="1" applyBorder="1" applyAlignment="1" applyProtection="1">
      <alignment horizontal="center" vertical="center" wrapText="1"/>
      <protection hidden="1"/>
    </xf>
    <xf numFmtId="0" fontId="42" fillId="3" borderId="18" xfId="0" applyFont="1" applyFill="1" applyBorder="1" applyAlignment="1" applyProtection="1">
      <alignment vertical="center" wrapText="1"/>
      <protection hidden="1"/>
    </xf>
    <xf numFmtId="0" fontId="1" fillId="0" borderId="18" xfId="0" applyFont="1" applyBorder="1" applyAlignment="1" applyProtection="1">
      <alignment vertical="center" wrapText="1"/>
      <protection hidden="1"/>
    </xf>
    <xf numFmtId="0" fontId="42" fillId="3" borderId="18" xfId="0" applyFont="1" applyFill="1" applyBorder="1" applyAlignment="1" applyProtection="1">
      <alignment horizontal="center" vertical="center" wrapText="1"/>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42" fillId="3" borderId="19" xfId="0" applyFont="1" applyFill="1" applyBorder="1" applyAlignment="1" applyProtection="1">
      <alignment horizontal="center" vertical="center" wrapText="1"/>
      <protection hidden="1"/>
    </xf>
    <xf numFmtId="0" fontId="42" fillId="3" borderId="18" xfId="0" applyFont="1" applyFill="1" applyBorder="1" applyAlignment="1" applyProtection="1">
      <alignment horizontal="left" vertical="center" wrapText="1"/>
      <protection hidden="1"/>
    </xf>
    <xf numFmtId="0" fontId="1" fillId="0" borderId="0" xfId="0" applyFont="1" applyAlignment="1" applyProtection="1">
      <alignment horizontal="left" vertical="center" wrapText="1"/>
      <protection hidden="1"/>
    </xf>
    <xf numFmtId="0" fontId="1" fillId="0" borderId="0" xfId="0" applyFont="1" applyAlignment="1" applyProtection="1">
      <alignment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1" fillId="0" borderId="0" xfId="0" applyFont="1" applyProtection="1">
      <protection locked="0"/>
    </xf>
    <xf numFmtId="0" fontId="1" fillId="0" borderId="0" xfId="0" applyFont="1" applyAlignment="1" applyProtection="1">
      <alignment horizontal="left" vertical="top"/>
      <protection hidden="1"/>
    </xf>
    <xf numFmtId="0" fontId="4" fillId="0" borderId="0" xfId="0" applyFont="1" applyAlignment="1">
      <alignment vertical="center"/>
    </xf>
    <xf numFmtId="0" fontId="1" fillId="0" borderId="0" xfId="0" applyFont="1" applyAlignment="1">
      <alignment horizontal="center" vertical="center"/>
    </xf>
    <xf numFmtId="0" fontId="1" fillId="0" borderId="0" xfId="0" applyFont="1"/>
    <xf numFmtId="0" fontId="1" fillId="14" borderId="18" xfId="0" applyFont="1" applyFill="1" applyBorder="1" applyAlignment="1">
      <alignment horizontal="center"/>
    </xf>
    <xf numFmtId="0" fontId="1" fillId="14" borderId="18" xfId="0" applyFont="1" applyFill="1" applyBorder="1" applyAlignment="1">
      <alignment horizontal="center" vertical="center"/>
    </xf>
    <xf numFmtId="0" fontId="1" fillId="0" borderId="18" xfId="0" applyFont="1" applyBorder="1" applyAlignment="1">
      <alignment horizontal="center" vertical="center" wrapText="1"/>
    </xf>
    <xf numFmtId="0" fontId="57" fillId="0" borderId="46" xfId="0" applyFont="1" applyBorder="1" applyAlignment="1">
      <alignment horizontal="center" vertical="center"/>
    </xf>
    <xf numFmtId="0" fontId="58" fillId="0" borderId="47" xfId="0" applyFont="1" applyBorder="1"/>
    <xf numFmtId="0" fontId="57" fillId="20" borderId="46" xfId="0" applyFont="1" applyFill="1" applyBorder="1" applyAlignment="1">
      <alignment horizontal="center" vertical="center" wrapText="1"/>
    </xf>
    <xf numFmtId="0" fontId="58" fillId="0" borderId="48" xfId="0" applyFont="1" applyBorder="1" applyAlignment="1">
      <alignment wrapText="1"/>
    </xf>
    <xf numFmtId="0" fontId="58" fillId="0" borderId="47" xfId="0" applyFont="1" applyBorder="1" applyAlignment="1">
      <alignment wrapText="1"/>
    </xf>
    <xf numFmtId="0" fontId="58" fillId="0" borderId="48" xfId="0" applyFont="1" applyBorder="1"/>
    <xf numFmtId="0" fontId="47" fillId="16" borderId="18" xfId="0" applyFont="1" applyFill="1" applyBorder="1" applyAlignment="1">
      <alignment horizontal="left" vertical="center"/>
    </xf>
    <xf numFmtId="0" fontId="47" fillId="16" borderId="19" xfId="0" applyFont="1" applyFill="1" applyBorder="1" applyAlignment="1">
      <alignment horizontal="left" vertical="center"/>
    </xf>
    <xf numFmtId="0" fontId="47" fillId="3"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55" fillId="17" borderId="18" xfId="0" applyFont="1" applyFill="1" applyBorder="1" applyAlignment="1">
      <alignment horizontal="center" vertical="center"/>
    </xf>
    <xf numFmtId="0" fontId="48" fillId="17" borderId="0" xfId="0" applyFont="1" applyFill="1" applyAlignment="1">
      <alignment horizontal="center" vertical="center"/>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2"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59" fillId="20" borderId="46" xfId="0" applyFont="1" applyFill="1" applyBorder="1" applyAlignment="1">
      <alignment horizontal="center" vertical="center" wrapText="1"/>
    </xf>
    <xf numFmtId="0" fontId="60" fillId="0" borderId="46" xfId="0" applyFont="1" applyBorder="1" applyAlignment="1">
      <alignment horizontal="center" vertical="center" wrapText="1"/>
    </xf>
    <xf numFmtId="0" fontId="45" fillId="0" borderId="18" xfId="0" applyFont="1" applyBorder="1" applyAlignment="1">
      <alignment horizontal="center" vertical="center"/>
    </xf>
    <xf numFmtId="0" fontId="49" fillId="14" borderId="18" xfId="0" applyFont="1" applyFill="1" applyBorder="1" applyAlignment="1">
      <alignment horizontal="left" vertical="center"/>
    </xf>
    <xf numFmtId="0" fontId="50" fillId="3" borderId="18" xfId="0" applyFont="1" applyFill="1" applyBorder="1" applyAlignment="1">
      <alignment horizontal="center" vertical="center"/>
    </xf>
    <xf numFmtId="0" fontId="49" fillId="14" borderId="36" xfId="0" applyFont="1" applyFill="1" applyBorder="1" applyAlignment="1">
      <alignment horizontal="left" vertical="center"/>
    </xf>
    <xf numFmtId="0" fontId="49" fillId="14" borderId="37" xfId="0" applyFont="1" applyFill="1" applyBorder="1" applyAlignment="1">
      <alignment horizontal="left" vertical="center"/>
    </xf>
    <xf numFmtId="0" fontId="49" fillId="14" borderId="38" xfId="0" applyFont="1" applyFill="1" applyBorder="1" applyAlignment="1">
      <alignment horizontal="left" vertical="center"/>
    </xf>
    <xf numFmtId="0" fontId="50" fillId="3" borderId="36" xfId="0" applyFont="1" applyFill="1" applyBorder="1" applyAlignment="1">
      <alignment horizontal="center" vertical="center" wrapText="1"/>
    </xf>
    <xf numFmtId="0" fontId="50" fillId="3" borderId="37" xfId="0" applyFont="1" applyFill="1" applyBorder="1" applyAlignment="1">
      <alignment horizontal="center" vertical="center" wrapText="1"/>
    </xf>
    <xf numFmtId="0" fontId="50" fillId="3" borderId="38" xfId="0" applyFont="1" applyFill="1" applyBorder="1" applyAlignment="1">
      <alignment horizontal="center" vertical="center" wrapText="1"/>
    </xf>
    <xf numFmtId="0" fontId="49" fillId="14" borderId="18" xfId="0" applyFont="1" applyFill="1" applyBorder="1" applyAlignment="1">
      <alignment horizontal="left" vertical="center" wrapText="1"/>
    </xf>
    <xf numFmtId="0" fontId="50" fillId="3" borderId="18" xfId="0" applyFont="1" applyFill="1" applyBorder="1" applyAlignment="1">
      <alignment horizontal="center" vertical="center" wrapText="1"/>
    </xf>
    <xf numFmtId="0" fontId="56" fillId="17" borderId="18" xfId="0" applyFont="1" applyFill="1" applyBorder="1" applyAlignment="1">
      <alignment horizontal="center" vertical="center" wrapText="1"/>
    </xf>
    <xf numFmtId="0" fontId="1"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protection locked="0"/>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1" fillId="0" borderId="18" xfId="0" applyFont="1" applyBorder="1" applyAlignment="1">
      <alignment horizontal="left" vertical="top"/>
    </xf>
    <xf numFmtId="0" fontId="2" fillId="0" borderId="35"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2" fillId="3" borderId="35" xfId="0" applyFont="1" applyFill="1" applyBorder="1" applyAlignment="1" applyProtection="1">
      <alignment horizontal="left" vertical="top" wrapText="1"/>
      <protection hidden="1"/>
    </xf>
    <xf numFmtId="0" fontId="42" fillId="3" borderId="39" xfId="0" applyFont="1" applyFill="1" applyBorder="1" applyAlignment="1" applyProtection="1">
      <alignment horizontal="left" vertical="top" wrapText="1"/>
      <protection hidden="1"/>
    </xf>
    <xf numFmtId="0" fontId="42" fillId="3" borderId="19" xfId="0" applyFont="1" applyFill="1" applyBorder="1" applyAlignment="1" applyProtection="1">
      <alignment horizontal="left" vertical="top" wrapText="1"/>
      <protection hidden="1"/>
    </xf>
    <xf numFmtId="0" fontId="1" fillId="3" borderId="35" xfId="0" applyFont="1" applyFill="1" applyBorder="1" applyAlignment="1" applyProtection="1">
      <alignment horizontal="left" vertical="center" wrapText="1"/>
      <protection hidden="1"/>
    </xf>
    <xf numFmtId="0" fontId="1" fillId="3" borderId="39" xfId="0" applyFont="1" applyFill="1" applyBorder="1" applyAlignment="1" applyProtection="1">
      <alignment horizontal="left" vertical="center" wrapText="1"/>
      <protection hidden="1"/>
    </xf>
    <xf numFmtId="0" fontId="1" fillId="3" borderId="19" xfId="0" applyFont="1" applyFill="1" applyBorder="1" applyAlignment="1" applyProtection="1">
      <alignment horizontal="left" vertical="center" wrapText="1"/>
      <protection hidden="1"/>
    </xf>
    <xf numFmtId="0" fontId="1" fillId="3" borderId="35" xfId="0" applyFont="1" applyFill="1" applyBorder="1" applyAlignment="1" applyProtection="1">
      <alignment horizontal="left" vertical="top"/>
      <protection hidden="1"/>
    </xf>
    <xf numFmtId="0" fontId="1" fillId="3" borderId="39" xfId="0" applyFont="1" applyFill="1" applyBorder="1" applyAlignment="1" applyProtection="1">
      <alignment horizontal="left" vertical="top"/>
      <protection hidden="1"/>
    </xf>
    <xf numFmtId="0" fontId="1" fillId="3" borderId="19" xfId="0" applyFont="1" applyFill="1" applyBorder="1" applyAlignment="1" applyProtection="1">
      <alignment horizontal="left" vertical="top"/>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4" fillId="14" borderId="35" xfId="0" applyFont="1" applyFill="1" applyBorder="1" applyAlignment="1">
      <alignment horizontal="center" vertical="center" wrapText="1"/>
    </xf>
    <xf numFmtId="0" fontId="4" fillId="14" borderId="39" xfId="0" applyFont="1" applyFill="1" applyBorder="1" applyAlignment="1">
      <alignment horizontal="center" vertical="center" wrapText="1"/>
    </xf>
    <xf numFmtId="0" fontId="4" fillId="14" borderId="19" xfId="0" applyFont="1" applyFill="1" applyBorder="1" applyAlignment="1">
      <alignment horizontal="center" vertical="center" wrapText="1"/>
    </xf>
    <xf numFmtId="0" fontId="44" fillId="18" borderId="36" xfId="0" applyFont="1" applyFill="1" applyBorder="1" applyAlignment="1" applyProtection="1">
      <alignment horizontal="center" vertical="center"/>
      <protection hidden="1"/>
    </xf>
    <xf numFmtId="0" fontId="44" fillId="18" borderId="38" xfId="0" applyFont="1" applyFill="1" applyBorder="1" applyAlignment="1" applyProtection="1">
      <alignment horizontal="center" vertical="center"/>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9" fontId="1" fillId="0" borderId="18" xfId="0" applyNumberFormat="1" applyFont="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0" fontId="1" fillId="14" borderId="18" xfId="0" applyFont="1" applyFill="1" applyBorder="1" applyAlignment="1">
      <alignment horizontal="center" vertical="center"/>
    </xf>
    <xf numFmtId="0" fontId="1" fillId="0" borderId="18" xfId="0" applyFont="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14" borderId="37" xfId="0" applyFont="1" applyFill="1" applyBorder="1" applyAlignment="1" applyProtection="1">
      <alignment horizontal="center"/>
      <protection hidden="1"/>
    </xf>
    <xf numFmtId="0" fontId="4" fillId="19" borderId="18" xfId="0" applyFont="1" applyFill="1" applyBorder="1" applyAlignment="1" applyProtection="1">
      <alignment horizontal="center" vertical="center"/>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1" fillId="0" borderId="19" xfId="0" applyFont="1" applyBorder="1" applyAlignment="1" applyProtection="1">
      <alignment horizontal="center" vertical="center" wrapText="1"/>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4" fillId="14" borderId="35"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4" fillId="18" borderId="37"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54" fillId="14" borderId="36" xfId="0" applyFont="1" applyFill="1" applyBorder="1" applyAlignment="1" applyProtection="1">
      <alignment horizontal="center" vertical="center"/>
      <protection hidden="1"/>
    </xf>
    <xf numFmtId="0" fontId="54" fillId="14" borderId="37" xfId="0" applyFont="1" applyFill="1" applyBorder="1" applyAlignment="1" applyProtection="1">
      <alignment horizontal="center" vertical="center"/>
      <protection hidden="1"/>
    </xf>
    <xf numFmtId="0" fontId="54" fillId="14" borderId="38" xfId="0" applyFont="1" applyFill="1" applyBorder="1" applyAlignment="1" applyProtection="1">
      <alignment horizontal="center" vertical="center"/>
      <protection hidden="1"/>
    </xf>
    <xf numFmtId="0" fontId="4" fillId="0" borderId="36" xfId="0" applyFont="1" applyBorder="1" applyAlignment="1">
      <alignment horizontal="left" vertical="center"/>
    </xf>
    <xf numFmtId="0" fontId="4" fillId="0" borderId="37" xfId="0" applyFont="1" applyBorder="1" applyAlignment="1">
      <alignment horizontal="left" vertical="center"/>
    </xf>
    <xf numFmtId="0" fontId="4" fillId="0" borderId="38" xfId="0" applyFont="1" applyBorder="1" applyAlignment="1">
      <alignment horizontal="left" vertical="center"/>
    </xf>
    <xf numFmtId="0" fontId="4" fillId="14" borderId="18" xfId="0" applyFont="1" applyFill="1" applyBorder="1" applyAlignment="1" applyProtection="1">
      <alignment horizontal="center" vertical="center" wrapText="1"/>
      <protection hidden="1"/>
    </xf>
    <xf numFmtId="0" fontId="4" fillId="14" borderId="39" xfId="0" applyFont="1" applyFill="1" applyBorder="1" applyAlignment="1">
      <alignment horizontal="center" vertical="center"/>
    </xf>
    <xf numFmtId="0" fontId="4" fillId="14" borderId="19" xfId="0" applyFont="1" applyFill="1" applyBorder="1" applyAlignment="1">
      <alignment horizontal="center" vertical="center"/>
    </xf>
    <xf numFmtId="0" fontId="4" fillId="14" borderId="18" xfId="0" applyFont="1" applyFill="1" applyBorder="1" applyAlignment="1" applyProtection="1">
      <alignment horizontal="center" vertical="center" textRotation="90" wrapText="1"/>
      <protection hidden="1"/>
    </xf>
    <xf numFmtId="0" fontId="54" fillId="14" borderId="33" xfId="0" applyFont="1" applyFill="1" applyBorder="1" applyAlignment="1" applyProtection="1">
      <alignment horizontal="center" vertical="center"/>
      <protection hidden="1"/>
    </xf>
    <xf numFmtId="0" fontId="54" fillId="14" borderId="41" xfId="0" applyFont="1" applyFill="1" applyBorder="1" applyAlignment="1" applyProtection="1">
      <alignment horizontal="center" vertical="center"/>
      <protection hidden="1"/>
    </xf>
    <xf numFmtId="0" fontId="54" fillId="14" borderId="34" xfId="0" applyFont="1" applyFill="1" applyBorder="1" applyAlignment="1" applyProtection="1">
      <alignment horizontal="center" vertical="center"/>
      <protection hidden="1"/>
    </xf>
    <xf numFmtId="0" fontId="54" fillId="14" borderId="43"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textRotation="90"/>
      <protection hidden="1"/>
    </xf>
    <xf numFmtId="0" fontId="4" fillId="14" borderId="39" xfId="0" applyFont="1" applyFill="1" applyBorder="1" applyAlignment="1" applyProtection="1">
      <alignment horizontal="center" vertical="center" wrapText="1"/>
      <protection hidden="1"/>
    </xf>
    <xf numFmtId="0" fontId="28" fillId="0" borderId="36" xfId="0" applyFont="1" applyBorder="1" applyAlignment="1" applyProtection="1">
      <alignment horizontal="center" vertical="center" wrapText="1"/>
      <protection hidden="1"/>
    </xf>
    <xf numFmtId="0" fontId="28" fillId="0" borderId="38" xfId="0" applyFont="1" applyBorder="1" applyAlignment="1" applyProtection="1">
      <alignment horizontal="center" vertical="center" wrapText="1"/>
      <protection hidden="1"/>
    </xf>
    <xf numFmtId="0" fontId="53" fillId="14" borderId="18" xfId="0" applyFont="1" applyFill="1" applyBorder="1" applyAlignment="1" applyProtection="1">
      <alignment horizontal="center" vertical="center"/>
      <protection hidden="1"/>
    </xf>
    <xf numFmtId="0" fontId="4" fillId="0" borderId="18" xfId="0" applyFont="1" applyBorder="1" applyAlignment="1" applyProtection="1">
      <alignment horizontal="center" vertical="center" textRotation="90"/>
      <protection hidden="1"/>
    </xf>
    <xf numFmtId="0" fontId="2" fillId="0" borderId="39"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21" fillId="0" borderId="0" xfId="0" applyFont="1" applyAlignment="1">
      <alignment horizontal="center" vertical="center" wrapText="1"/>
    </xf>
    <xf numFmtId="0" fontId="18" fillId="5" borderId="4"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wrapText="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88">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1063625</xdr:colOff>
      <xdr:row>0</xdr:row>
      <xdr:rowOff>125412</xdr:rowOff>
    </xdr:from>
    <xdr:to>
      <xdr:col>2</xdr:col>
      <xdr:colOff>401825</xdr:colOff>
      <xdr:row>3</xdr:row>
      <xdr:rowOff>131473</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25563" y="125412"/>
          <a:ext cx="957450" cy="648999"/>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isvimedgovco-my.sharepoint.com/Users/ATHLON/Documents/CONTRATO%20ISVIMED_CES%202021/DESARROLLO%20DE%20CONTRATO/MATRICES%20DE%20RIESGO%20EN%20ACTUALIZACION/MATRICES%20DE%20RIESGO/GESTION%20HUMANA/MATRIZ%20DE%20RIESGOS%20GESTI&#211;N%20HUMANA_v2021_FINAL.xlsx?173FB196" TargetMode="External"/><Relationship Id="rId2" Type="http://schemas.openxmlformats.org/officeDocument/2006/relationships/externalLinkPath" Target="file:///\\173FB196\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87" dataDxfId="86">
  <autoFilter ref="B208:C218" xr:uid="{00000000-0009-0000-0100-000001000000}"/>
  <tableColumns count="2">
    <tableColumn id="1" xr3:uid="{9E9A9578-4E04-488A-BBF0-AF85DE280E17}" name="Criterios" dataDxfId="85"/>
    <tableColumn id="2" xr3:uid="{0D82EFC9-95F1-4FC4-8C5A-F40A29A6C681}" name="Subcriterios" dataDxfId="84"/>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35"/>
  <sheetViews>
    <sheetView showGridLines="0" zoomScale="80" zoomScaleNormal="80" workbookViewId="0">
      <selection activeCell="F11" sqref="F11:M11"/>
    </sheetView>
  </sheetViews>
  <sheetFormatPr baseColWidth="10" defaultColWidth="24.33203125" defaultRowHeight="15.6" x14ac:dyDescent="0.3"/>
  <cols>
    <col min="1" max="1" width="15.6640625" style="63" customWidth="1"/>
    <col min="2" max="2" width="22.44140625" style="63" customWidth="1"/>
    <col min="3" max="3" width="34.33203125" style="63" hidden="1" customWidth="1"/>
    <col min="4" max="4" width="24.109375" style="63" customWidth="1"/>
    <col min="5" max="5" width="20.44140625" style="63" customWidth="1"/>
    <col min="6" max="6" width="23.109375" style="63" customWidth="1"/>
    <col min="7" max="7" width="27.88671875" style="63" customWidth="1"/>
    <col min="8" max="8" width="27.88671875" style="63" hidden="1" customWidth="1"/>
    <col min="9" max="9" width="17.5546875" style="63" customWidth="1"/>
    <col min="10" max="10" width="20.6640625" style="63" customWidth="1"/>
    <col min="11" max="11" width="19.5546875" style="63" customWidth="1"/>
    <col min="12" max="12" width="19.33203125" style="63" customWidth="1"/>
    <col min="13" max="13" width="14.88671875" style="63" customWidth="1"/>
    <col min="14" max="14" width="19.5546875" style="63" customWidth="1"/>
    <col min="15" max="15" width="16.109375" style="63" customWidth="1"/>
    <col min="16" max="16" width="24.33203125" style="63"/>
    <col min="17" max="17" width="15.5546875" style="63" customWidth="1"/>
    <col min="18" max="18" width="17.33203125" style="63" customWidth="1"/>
    <col min="19" max="19" width="20.44140625" style="63" customWidth="1"/>
    <col min="20" max="20" width="21.44140625" style="63" customWidth="1"/>
    <col min="21" max="21" width="19.88671875" style="63" customWidth="1"/>
    <col min="22" max="16384" width="24.33203125" style="63"/>
  </cols>
  <sheetData>
    <row r="1" spans="1:13" s="64" customFormat="1" ht="20.100000000000001" customHeight="1" x14ac:dyDescent="0.3">
      <c r="A1" s="130"/>
      <c r="B1" s="133" t="s">
        <v>0</v>
      </c>
      <c r="C1" s="134"/>
      <c r="D1" s="134"/>
      <c r="E1" s="134"/>
      <c r="F1" s="134"/>
      <c r="G1" s="134"/>
      <c r="H1" s="134"/>
      <c r="I1" s="134"/>
      <c r="J1" s="134"/>
      <c r="K1" s="135"/>
      <c r="L1" s="142" t="s">
        <v>1</v>
      </c>
      <c r="M1" s="142"/>
    </row>
    <row r="2" spans="1:13" s="64" customFormat="1" ht="20.100000000000001" customHeight="1" x14ac:dyDescent="0.3">
      <c r="A2" s="131"/>
      <c r="B2" s="136"/>
      <c r="C2" s="137"/>
      <c r="D2" s="137"/>
      <c r="E2" s="137"/>
      <c r="F2" s="137"/>
      <c r="G2" s="137"/>
      <c r="H2" s="137"/>
      <c r="I2" s="137"/>
      <c r="J2" s="137"/>
      <c r="K2" s="138"/>
      <c r="L2" s="142" t="s">
        <v>2</v>
      </c>
      <c r="M2" s="142"/>
    </row>
    <row r="3" spans="1:13" s="64" customFormat="1" ht="20.100000000000001" customHeight="1" x14ac:dyDescent="0.3">
      <c r="A3" s="131"/>
      <c r="B3" s="136"/>
      <c r="C3" s="137"/>
      <c r="D3" s="137"/>
      <c r="E3" s="137"/>
      <c r="F3" s="137"/>
      <c r="G3" s="137"/>
      <c r="H3" s="137"/>
      <c r="I3" s="137"/>
      <c r="J3" s="137"/>
      <c r="K3" s="138"/>
      <c r="L3" s="142" t="s">
        <v>3</v>
      </c>
      <c r="M3" s="142"/>
    </row>
    <row r="4" spans="1:13" s="64" customFormat="1" ht="20.100000000000001" customHeight="1" x14ac:dyDescent="0.3">
      <c r="A4" s="132"/>
      <c r="B4" s="139"/>
      <c r="C4" s="140"/>
      <c r="D4" s="140"/>
      <c r="E4" s="140"/>
      <c r="F4" s="140"/>
      <c r="G4" s="140"/>
      <c r="H4" s="140"/>
      <c r="I4" s="140"/>
      <c r="J4" s="140"/>
      <c r="K4" s="141"/>
      <c r="L4" s="142" t="s">
        <v>4</v>
      </c>
      <c r="M4" s="142"/>
    </row>
    <row r="5" spans="1:13" ht="20.100000000000001" customHeight="1" x14ac:dyDescent="0.3"/>
    <row r="6" spans="1:13" ht="25.2" x14ac:dyDescent="0.3">
      <c r="A6" s="129" t="s">
        <v>5</v>
      </c>
      <c r="B6" s="129"/>
      <c r="C6" s="129"/>
      <c r="D6" s="129"/>
      <c r="E6" s="129"/>
      <c r="F6" s="129"/>
      <c r="G6" s="129"/>
      <c r="H6" s="129"/>
      <c r="I6" s="129"/>
      <c r="J6" s="129"/>
      <c r="K6" s="129"/>
      <c r="L6" s="129"/>
      <c r="M6" s="129"/>
    </row>
    <row r="9" spans="1:13" ht="24.75" customHeight="1" x14ac:dyDescent="0.3">
      <c r="A9" s="124" t="s">
        <v>6</v>
      </c>
      <c r="B9" s="124"/>
      <c r="C9" s="73"/>
      <c r="D9" s="126" t="s">
        <v>7</v>
      </c>
      <c r="E9" s="126"/>
      <c r="F9" s="126"/>
      <c r="G9" s="126"/>
      <c r="H9" s="126"/>
      <c r="I9" s="126"/>
      <c r="J9" s="126"/>
      <c r="K9" s="126"/>
      <c r="L9" s="126"/>
      <c r="M9" s="126"/>
    </row>
    <row r="10" spans="1:13" ht="24.75" customHeight="1" x14ac:dyDescent="0.3">
      <c r="A10" s="124" t="s">
        <v>8</v>
      </c>
      <c r="B10" s="124"/>
      <c r="C10" s="125"/>
      <c r="D10" s="125"/>
      <c r="E10" s="126" t="s">
        <v>9</v>
      </c>
      <c r="F10" s="126"/>
      <c r="G10" s="126"/>
      <c r="H10" s="126"/>
      <c r="I10" s="126"/>
      <c r="J10" s="126"/>
      <c r="K10" s="126"/>
      <c r="L10" s="126"/>
      <c r="M10" s="126"/>
    </row>
    <row r="11" spans="1:13" ht="24.75" customHeight="1" x14ac:dyDescent="0.3">
      <c r="A11" s="124" t="s">
        <v>10</v>
      </c>
      <c r="B11" s="124"/>
      <c r="C11" s="124"/>
      <c r="D11" s="124"/>
      <c r="E11" s="125"/>
      <c r="F11" s="126" t="s">
        <v>11</v>
      </c>
      <c r="G11" s="126"/>
      <c r="H11" s="126"/>
      <c r="I11" s="126"/>
      <c r="J11" s="126"/>
      <c r="K11" s="126"/>
      <c r="L11" s="126"/>
      <c r="M11" s="126"/>
    </row>
    <row r="12" spans="1:13" ht="22.5" customHeight="1" x14ac:dyDescent="0.3"/>
    <row r="13" spans="1:13" ht="27.75" customHeight="1" x14ac:dyDescent="0.3">
      <c r="A13" s="127" t="s">
        <v>12</v>
      </c>
      <c r="B13" s="127"/>
      <c r="C13" s="74"/>
      <c r="D13" s="128" t="s">
        <v>13</v>
      </c>
      <c r="E13" s="128"/>
      <c r="F13" s="128"/>
      <c r="G13" s="128" t="s">
        <v>14</v>
      </c>
      <c r="H13" s="128"/>
      <c r="I13" s="128"/>
      <c r="J13" s="128"/>
      <c r="K13" s="128"/>
      <c r="L13" s="128"/>
      <c r="M13" s="128"/>
    </row>
    <row r="14" spans="1:13" ht="37.5" customHeight="1" x14ac:dyDescent="0.3">
      <c r="A14" s="127"/>
      <c r="B14" s="127"/>
      <c r="C14" s="74"/>
      <c r="D14" s="128"/>
      <c r="E14" s="128"/>
      <c r="F14" s="128"/>
      <c r="G14" s="75" t="s">
        <v>15</v>
      </c>
      <c r="H14" s="75"/>
      <c r="I14" s="128" t="s">
        <v>16</v>
      </c>
      <c r="J14" s="128"/>
      <c r="K14" s="128"/>
      <c r="L14" s="128"/>
      <c r="M14" s="128"/>
    </row>
    <row r="15" spans="1:13" ht="69" customHeight="1" x14ac:dyDescent="0.3">
      <c r="A15" s="118" t="s">
        <v>17</v>
      </c>
      <c r="B15" s="119"/>
      <c r="C15" s="76" t="s">
        <v>18</v>
      </c>
      <c r="D15" s="120" t="s">
        <v>19</v>
      </c>
      <c r="E15" s="121"/>
      <c r="F15" s="122"/>
      <c r="G15" s="77" t="s">
        <v>20</v>
      </c>
      <c r="H15" s="78" t="s">
        <v>21</v>
      </c>
      <c r="I15" s="120" t="s">
        <v>22</v>
      </c>
      <c r="J15" s="123"/>
      <c r="K15" s="123"/>
      <c r="L15" s="123"/>
      <c r="M15" s="119"/>
    </row>
    <row r="16" spans="1:13" ht="69" customHeight="1" x14ac:dyDescent="0.3">
      <c r="A16" s="118" t="s">
        <v>18</v>
      </c>
      <c r="B16" s="119"/>
      <c r="C16" s="76" t="s">
        <v>18</v>
      </c>
      <c r="D16" s="120" t="s">
        <v>23</v>
      </c>
      <c r="E16" s="121"/>
      <c r="F16" s="122"/>
      <c r="G16" s="77" t="s">
        <v>20</v>
      </c>
      <c r="H16" s="78"/>
      <c r="I16" s="120" t="s">
        <v>24</v>
      </c>
      <c r="J16" s="123"/>
      <c r="K16" s="123"/>
      <c r="L16" s="123"/>
      <c r="M16" s="119"/>
    </row>
    <row r="17" spans="1:13" ht="69" customHeight="1" x14ac:dyDescent="0.3">
      <c r="A17" s="118" t="s">
        <v>18</v>
      </c>
      <c r="B17" s="119"/>
      <c r="C17" s="76" t="s">
        <v>18</v>
      </c>
      <c r="D17" s="120" t="s">
        <v>25</v>
      </c>
      <c r="E17" s="121"/>
      <c r="F17" s="122"/>
      <c r="G17" s="77" t="s">
        <v>20</v>
      </c>
      <c r="H17" s="78"/>
      <c r="I17" s="120" t="s">
        <v>26</v>
      </c>
      <c r="J17" s="123"/>
      <c r="K17" s="123"/>
      <c r="L17" s="123"/>
      <c r="M17" s="119"/>
    </row>
    <row r="18" spans="1:13" ht="69" customHeight="1" x14ac:dyDescent="0.3">
      <c r="A18" s="118" t="s">
        <v>27</v>
      </c>
      <c r="B18" s="119"/>
      <c r="C18" s="76" t="s">
        <v>17</v>
      </c>
      <c r="D18" s="120" t="s">
        <v>28</v>
      </c>
      <c r="E18" s="121"/>
      <c r="F18" s="122"/>
      <c r="G18" s="77" t="s">
        <v>20</v>
      </c>
      <c r="H18" s="78"/>
      <c r="I18" s="120" t="s">
        <v>29</v>
      </c>
      <c r="J18" s="123"/>
      <c r="K18" s="123"/>
      <c r="L18" s="123"/>
      <c r="M18" s="119"/>
    </row>
    <row r="19" spans="1:13" ht="69" customHeight="1" x14ac:dyDescent="0.3">
      <c r="A19" s="118" t="s">
        <v>27</v>
      </c>
      <c r="B19" s="119"/>
      <c r="C19" s="76"/>
      <c r="D19" s="120" t="s">
        <v>30</v>
      </c>
      <c r="E19" s="121"/>
      <c r="F19" s="122"/>
      <c r="G19" s="77" t="s">
        <v>20</v>
      </c>
      <c r="H19" s="78"/>
      <c r="I19" s="120" t="s">
        <v>31</v>
      </c>
      <c r="J19" s="123"/>
      <c r="K19" s="123"/>
      <c r="L19" s="123"/>
      <c r="M19" s="119"/>
    </row>
    <row r="20" spans="1:13" ht="69" customHeight="1" x14ac:dyDescent="0.3">
      <c r="A20" s="118" t="s">
        <v>27</v>
      </c>
      <c r="B20" s="119"/>
      <c r="C20" s="76"/>
      <c r="D20" s="120" t="s">
        <v>32</v>
      </c>
      <c r="E20" s="121"/>
      <c r="F20" s="122"/>
      <c r="G20" s="77" t="s">
        <v>20</v>
      </c>
      <c r="H20" s="78"/>
      <c r="I20" s="120" t="s">
        <v>33</v>
      </c>
      <c r="J20" s="123"/>
      <c r="K20" s="123"/>
      <c r="L20" s="123"/>
      <c r="M20" s="119"/>
    </row>
    <row r="21" spans="1:13" ht="69" customHeight="1" x14ac:dyDescent="0.3">
      <c r="A21" s="118" t="s">
        <v>27</v>
      </c>
      <c r="B21" s="119"/>
      <c r="C21" s="76"/>
      <c r="D21" s="120" t="s">
        <v>34</v>
      </c>
      <c r="E21" s="121"/>
      <c r="F21" s="122"/>
      <c r="G21" s="77" t="s">
        <v>20</v>
      </c>
      <c r="H21" s="78"/>
      <c r="I21" s="120" t="s">
        <v>35</v>
      </c>
      <c r="J21" s="123"/>
      <c r="K21" s="123"/>
      <c r="L21" s="123"/>
      <c r="M21" s="119"/>
    </row>
    <row r="22" spans="1:13" ht="87" customHeight="1" x14ac:dyDescent="0.3">
      <c r="A22" s="118" t="s">
        <v>27</v>
      </c>
      <c r="B22" s="119"/>
      <c r="C22" s="76"/>
      <c r="D22" s="120" t="s">
        <v>36</v>
      </c>
      <c r="E22" s="121"/>
      <c r="F22" s="122"/>
      <c r="G22" s="77" t="s">
        <v>20</v>
      </c>
      <c r="H22" s="78"/>
      <c r="I22" s="120" t="s">
        <v>37</v>
      </c>
      <c r="J22" s="123"/>
      <c r="K22" s="123"/>
      <c r="L22" s="123"/>
      <c r="M22" s="119"/>
    </row>
    <row r="23" spans="1:13" ht="69" customHeight="1" x14ac:dyDescent="0.3">
      <c r="A23" s="118" t="s">
        <v>27</v>
      </c>
      <c r="B23" s="119"/>
      <c r="C23" s="76"/>
      <c r="D23" s="120" t="s">
        <v>38</v>
      </c>
      <c r="E23" s="121"/>
      <c r="F23" s="122"/>
      <c r="G23" s="77" t="s">
        <v>20</v>
      </c>
      <c r="H23" s="78"/>
      <c r="I23" s="120" t="s">
        <v>39</v>
      </c>
      <c r="J23" s="123"/>
      <c r="K23" s="123"/>
      <c r="L23" s="123"/>
      <c r="M23" s="119"/>
    </row>
    <row r="24" spans="1:13" ht="69" customHeight="1" x14ac:dyDescent="0.3">
      <c r="A24" s="118" t="s">
        <v>27</v>
      </c>
      <c r="B24" s="119"/>
      <c r="C24" s="76"/>
      <c r="D24" s="120" t="s">
        <v>40</v>
      </c>
      <c r="E24" s="121"/>
      <c r="F24" s="122"/>
      <c r="G24" s="77" t="s">
        <v>20</v>
      </c>
      <c r="H24" s="78"/>
      <c r="I24" s="120" t="s">
        <v>41</v>
      </c>
      <c r="J24" s="123"/>
      <c r="K24" s="123"/>
      <c r="L24" s="123"/>
      <c r="M24" s="119"/>
    </row>
    <row r="25" spans="1:13" ht="69" customHeight="1" x14ac:dyDescent="0.3">
      <c r="A25" s="118" t="s">
        <v>27</v>
      </c>
      <c r="B25" s="119"/>
      <c r="C25" s="76"/>
      <c r="D25" s="120" t="s">
        <v>42</v>
      </c>
      <c r="E25" s="121"/>
      <c r="F25" s="122"/>
      <c r="G25" s="77" t="s">
        <v>20</v>
      </c>
      <c r="H25" s="78"/>
      <c r="I25" s="120" t="s">
        <v>43</v>
      </c>
      <c r="J25" s="123"/>
      <c r="K25" s="123"/>
      <c r="L25" s="123"/>
      <c r="M25" s="119"/>
    </row>
    <row r="26" spans="1:13" ht="69" customHeight="1" x14ac:dyDescent="0.3">
      <c r="A26" s="118" t="s">
        <v>27</v>
      </c>
      <c r="B26" s="119"/>
      <c r="C26" s="76"/>
      <c r="D26" s="120" t="s">
        <v>44</v>
      </c>
      <c r="E26" s="121"/>
      <c r="F26" s="122"/>
      <c r="G26" s="77" t="s">
        <v>20</v>
      </c>
      <c r="H26" s="78"/>
      <c r="I26" s="120" t="s">
        <v>45</v>
      </c>
      <c r="J26" s="123"/>
      <c r="K26" s="123"/>
      <c r="L26" s="123"/>
      <c r="M26" s="119"/>
    </row>
    <row r="27" spans="1:13" ht="69" customHeight="1" x14ac:dyDescent="0.3">
      <c r="A27" s="118" t="s">
        <v>17</v>
      </c>
      <c r="B27" s="119"/>
      <c r="C27" s="76"/>
      <c r="D27" s="120" t="s">
        <v>46</v>
      </c>
      <c r="E27" s="121"/>
      <c r="F27" s="122"/>
      <c r="G27" s="77" t="s">
        <v>21</v>
      </c>
      <c r="H27" s="78"/>
      <c r="I27" s="120" t="s">
        <v>47</v>
      </c>
      <c r="J27" s="123"/>
      <c r="K27" s="123"/>
      <c r="L27" s="123"/>
      <c r="M27" s="119"/>
    </row>
    <row r="28" spans="1:13" ht="84.75" customHeight="1" x14ac:dyDescent="0.3">
      <c r="A28" s="118" t="s">
        <v>17</v>
      </c>
      <c r="B28" s="119"/>
      <c r="C28" s="76"/>
      <c r="D28" s="120" t="s">
        <v>48</v>
      </c>
      <c r="E28" s="121"/>
      <c r="F28" s="122"/>
      <c r="G28" s="77" t="s">
        <v>21</v>
      </c>
      <c r="H28" s="78"/>
      <c r="I28" s="120" t="s">
        <v>49</v>
      </c>
      <c r="J28" s="123"/>
      <c r="K28" s="123"/>
      <c r="L28" s="123"/>
      <c r="M28" s="119"/>
    </row>
    <row r="29" spans="1:13" ht="69" customHeight="1" x14ac:dyDescent="0.3">
      <c r="A29" s="118" t="s">
        <v>17</v>
      </c>
      <c r="B29" s="119"/>
      <c r="C29" s="76"/>
      <c r="D29" s="120" t="s">
        <v>48</v>
      </c>
      <c r="E29" s="121"/>
      <c r="F29" s="122"/>
      <c r="G29" s="77" t="s">
        <v>20</v>
      </c>
      <c r="H29" s="78"/>
      <c r="I29" s="120" t="s">
        <v>50</v>
      </c>
      <c r="J29" s="123"/>
      <c r="K29" s="123"/>
      <c r="L29" s="123"/>
      <c r="M29" s="119"/>
    </row>
    <row r="30" spans="1:13" ht="69" customHeight="1" x14ac:dyDescent="0.3">
      <c r="A30" s="118" t="s">
        <v>17</v>
      </c>
      <c r="B30" s="119"/>
      <c r="C30" s="76"/>
      <c r="D30" s="120" t="s">
        <v>48</v>
      </c>
      <c r="E30" s="121"/>
      <c r="F30" s="122"/>
      <c r="G30" s="77" t="s">
        <v>20</v>
      </c>
      <c r="H30" s="78"/>
      <c r="I30" s="120" t="s">
        <v>51</v>
      </c>
      <c r="J30" s="123"/>
      <c r="K30" s="123"/>
      <c r="L30" s="123"/>
      <c r="M30" s="119"/>
    </row>
    <row r="31" spans="1:13" ht="69" customHeight="1" x14ac:dyDescent="0.3">
      <c r="A31" s="118" t="s">
        <v>17</v>
      </c>
      <c r="B31" s="119"/>
      <c r="C31" s="76" t="s">
        <v>27</v>
      </c>
      <c r="D31" s="120" t="s">
        <v>48</v>
      </c>
      <c r="E31" s="121"/>
      <c r="F31" s="122"/>
      <c r="G31" s="77" t="s">
        <v>20</v>
      </c>
      <c r="H31" s="78" t="s">
        <v>20</v>
      </c>
      <c r="I31" s="120" t="s">
        <v>52</v>
      </c>
      <c r="J31" s="123"/>
      <c r="K31" s="123"/>
      <c r="L31" s="123"/>
      <c r="M31" s="119"/>
    </row>
    <row r="32" spans="1:13" ht="69" customHeight="1" x14ac:dyDescent="0.3">
      <c r="A32" s="118" t="s">
        <v>17</v>
      </c>
      <c r="B32" s="119"/>
      <c r="C32" s="76"/>
      <c r="D32" s="120" t="s">
        <v>48</v>
      </c>
      <c r="E32" s="121"/>
      <c r="F32" s="122"/>
      <c r="G32" s="77" t="s">
        <v>20</v>
      </c>
      <c r="H32" s="78"/>
      <c r="I32" s="120" t="s">
        <v>53</v>
      </c>
      <c r="J32" s="123"/>
      <c r="K32" s="123"/>
      <c r="L32" s="123"/>
      <c r="M32" s="119"/>
    </row>
    <row r="33" spans="1:13" ht="69" customHeight="1" x14ac:dyDescent="0.3">
      <c r="A33" s="118" t="s">
        <v>17</v>
      </c>
      <c r="B33" s="119"/>
      <c r="C33" s="76"/>
      <c r="D33" s="120" t="s">
        <v>54</v>
      </c>
      <c r="E33" s="121"/>
      <c r="F33" s="122"/>
      <c r="G33" s="77" t="s">
        <v>20</v>
      </c>
      <c r="H33" s="78"/>
      <c r="I33" s="120" t="s">
        <v>55</v>
      </c>
      <c r="J33" s="123"/>
      <c r="K33" s="123"/>
      <c r="L33" s="123"/>
      <c r="M33" s="119"/>
    </row>
    <row r="34" spans="1:13" ht="69" customHeight="1" x14ac:dyDescent="0.3">
      <c r="A34" s="118" t="s">
        <v>17</v>
      </c>
      <c r="B34" s="119"/>
      <c r="C34" s="76"/>
      <c r="D34" s="120" t="s">
        <v>56</v>
      </c>
      <c r="E34" s="121"/>
      <c r="F34" s="122"/>
      <c r="G34" s="77" t="s">
        <v>21</v>
      </c>
      <c r="H34" s="78"/>
      <c r="I34" s="120" t="s">
        <v>57</v>
      </c>
      <c r="J34" s="123"/>
      <c r="K34" s="123"/>
      <c r="L34" s="123"/>
      <c r="M34" s="119"/>
    </row>
    <row r="35" spans="1:13" ht="24.9" customHeight="1" x14ac:dyDescent="0.3"/>
  </sheetData>
  <mergeCells count="77">
    <mergeCell ref="A1:A4"/>
    <mergeCell ref="B1:K4"/>
    <mergeCell ref="L1:M1"/>
    <mergeCell ref="L2:M2"/>
    <mergeCell ref="L3:M3"/>
    <mergeCell ref="L4:M4"/>
    <mergeCell ref="A6:M6"/>
    <mergeCell ref="A9:B9"/>
    <mergeCell ref="D9:M9"/>
    <mergeCell ref="A10:D10"/>
    <mergeCell ref="E10:M10"/>
    <mergeCell ref="A11:E11"/>
    <mergeCell ref="F11:M11"/>
    <mergeCell ref="A18:B18"/>
    <mergeCell ref="D18:F18"/>
    <mergeCell ref="I18:M18"/>
    <mergeCell ref="A13:B14"/>
    <mergeCell ref="D13:F14"/>
    <mergeCell ref="G13:M13"/>
    <mergeCell ref="I14:M14"/>
    <mergeCell ref="A15:B15"/>
    <mergeCell ref="D15:F15"/>
    <mergeCell ref="I15:M15"/>
    <mergeCell ref="A19:B19"/>
    <mergeCell ref="D19:F19"/>
    <mergeCell ref="I19:M19"/>
    <mergeCell ref="A16:B16"/>
    <mergeCell ref="D16:F16"/>
    <mergeCell ref="I16:M16"/>
    <mergeCell ref="A17:B17"/>
    <mergeCell ref="D17:F17"/>
    <mergeCell ref="I17:M17"/>
    <mergeCell ref="A22:B22"/>
    <mergeCell ref="D22:F22"/>
    <mergeCell ref="I22:M22"/>
    <mergeCell ref="A23:B23"/>
    <mergeCell ref="D23:F23"/>
    <mergeCell ref="I23:M23"/>
    <mergeCell ref="A20:B20"/>
    <mergeCell ref="D20:F20"/>
    <mergeCell ref="I20:M20"/>
    <mergeCell ref="A21:B21"/>
    <mergeCell ref="D21:F21"/>
    <mergeCell ref="I21:M21"/>
    <mergeCell ref="A26:B26"/>
    <mergeCell ref="D26:F26"/>
    <mergeCell ref="I26:M26"/>
    <mergeCell ref="A27:B27"/>
    <mergeCell ref="D27:F27"/>
    <mergeCell ref="I27:M27"/>
    <mergeCell ref="A24:B24"/>
    <mergeCell ref="D24:F24"/>
    <mergeCell ref="I24:M24"/>
    <mergeCell ref="A25:B25"/>
    <mergeCell ref="D25:F25"/>
    <mergeCell ref="I25:M25"/>
    <mergeCell ref="A30:B30"/>
    <mergeCell ref="D30:F30"/>
    <mergeCell ref="I30:M30"/>
    <mergeCell ref="A31:B31"/>
    <mergeCell ref="D31:F31"/>
    <mergeCell ref="I31:M31"/>
    <mergeCell ref="A28:B28"/>
    <mergeCell ref="D28:F28"/>
    <mergeCell ref="I28:M28"/>
    <mergeCell ref="A29:B29"/>
    <mergeCell ref="D29:F29"/>
    <mergeCell ref="I29:M29"/>
    <mergeCell ref="A34:B34"/>
    <mergeCell ref="D34:F34"/>
    <mergeCell ref="I34:M34"/>
    <mergeCell ref="A32:B32"/>
    <mergeCell ref="D32:F32"/>
    <mergeCell ref="I32:M32"/>
    <mergeCell ref="A33:B33"/>
    <mergeCell ref="D33:F33"/>
    <mergeCell ref="I33:M33"/>
  </mergeCells>
  <dataValidations count="2">
    <dataValidation type="list" allowBlank="1" showInputMessage="1" showErrorMessage="1" prompt=" - " sqref="A15:A34" xr:uid="{04A5EE2B-16C1-4CC6-AE13-6F750A4D62B1}">
      <formula1>$C$15:$C$18</formula1>
    </dataValidation>
    <dataValidation type="list" allowBlank="1" showInputMessage="1" showErrorMessage="1" prompt=" - " sqref="G15:G34" xr:uid="{7A0C50AB-492D-4A85-90F6-6C8DED3E93C8}">
      <formula1>$H$15:$H$31</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80" zoomScaleNormal="80" workbookViewId="0">
      <selection activeCell="D10" sqref="D10:G10"/>
    </sheetView>
  </sheetViews>
  <sheetFormatPr baseColWidth="10" defaultColWidth="24.33203125" defaultRowHeight="15.6" x14ac:dyDescent="0.3"/>
  <cols>
    <col min="1" max="1" width="15.6640625" style="65" customWidth="1"/>
    <col min="2" max="2" width="34.33203125" style="65" customWidth="1"/>
    <col min="3" max="3" width="21.44140625" style="65" customWidth="1"/>
    <col min="4" max="4" width="49.5546875" style="65" customWidth="1"/>
    <col min="5" max="5" width="39" style="65" customWidth="1"/>
    <col min="6" max="6" width="37.6640625" style="65" customWidth="1"/>
    <col min="7" max="7" width="34" style="65" customWidth="1"/>
    <col min="8" max="9" width="25.33203125" style="65" customWidth="1"/>
    <col min="10" max="16384" width="24.33203125" style="65"/>
  </cols>
  <sheetData>
    <row r="1" spans="1:12" s="64" customFormat="1" ht="20.100000000000001" customHeight="1" x14ac:dyDescent="0.3">
      <c r="A1" s="147"/>
      <c r="B1" s="133" t="s">
        <v>0</v>
      </c>
      <c r="C1" s="134"/>
      <c r="D1" s="134"/>
      <c r="E1" s="134"/>
      <c r="F1" s="135"/>
      <c r="G1" s="61" t="s">
        <v>1</v>
      </c>
      <c r="H1" s="62"/>
      <c r="I1" s="63"/>
      <c r="J1" s="63"/>
      <c r="K1" s="63"/>
      <c r="L1" s="63"/>
    </row>
    <row r="2" spans="1:12" s="64" customFormat="1" ht="20.100000000000001" customHeight="1" x14ac:dyDescent="0.3">
      <c r="A2" s="147"/>
      <c r="B2" s="136"/>
      <c r="C2" s="137"/>
      <c r="D2" s="137"/>
      <c r="E2" s="137"/>
      <c r="F2" s="138"/>
      <c r="G2" s="61" t="s">
        <v>2</v>
      </c>
      <c r="H2" s="62"/>
      <c r="I2" s="63"/>
      <c r="J2" s="63"/>
      <c r="K2" s="63"/>
      <c r="L2" s="63"/>
    </row>
    <row r="3" spans="1:12" s="64" customFormat="1" ht="20.100000000000001" customHeight="1" x14ac:dyDescent="0.3">
      <c r="A3" s="147"/>
      <c r="B3" s="136"/>
      <c r="C3" s="137"/>
      <c r="D3" s="137"/>
      <c r="E3" s="137"/>
      <c r="F3" s="138"/>
      <c r="G3" s="61" t="s">
        <v>3</v>
      </c>
      <c r="H3" s="62"/>
      <c r="I3" s="63"/>
      <c r="J3" s="63"/>
      <c r="K3" s="63"/>
      <c r="L3" s="63"/>
    </row>
    <row r="4" spans="1:12" s="64" customFormat="1" ht="20.100000000000001" customHeight="1" x14ac:dyDescent="0.3">
      <c r="A4" s="147"/>
      <c r="B4" s="139"/>
      <c r="C4" s="140"/>
      <c r="D4" s="140"/>
      <c r="E4" s="140"/>
      <c r="F4" s="141"/>
      <c r="G4" s="61" t="s">
        <v>58</v>
      </c>
      <c r="H4" s="62"/>
      <c r="I4" s="63"/>
      <c r="J4" s="63"/>
      <c r="K4" s="63"/>
      <c r="L4" s="63"/>
    </row>
    <row r="5" spans="1:12" s="63" customFormat="1" ht="20.100000000000001" customHeight="1" x14ac:dyDescent="0.3">
      <c r="H5" s="62"/>
    </row>
    <row r="6" spans="1:12" s="63" customFormat="1" ht="25.2" x14ac:dyDescent="0.3">
      <c r="A6" s="129" t="s">
        <v>59</v>
      </c>
      <c r="B6" s="129"/>
      <c r="C6" s="129"/>
      <c r="D6" s="129"/>
      <c r="E6" s="129"/>
      <c r="F6" s="129"/>
      <c r="G6" s="129"/>
      <c r="H6" s="62"/>
    </row>
    <row r="7" spans="1:12" s="63" customFormat="1" x14ac:dyDescent="0.3"/>
    <row r="8" spans="1:12" ht="20.25" customHeight="1" x14ac:dyDescent="0.3">
      <c r="A8" s="150" t="s">
        <v>6</v>
      </c>
      <c r="B8" s="151"/>
      <c r="C8" s="152"/>
      <c r="D8" s="153" t="s">
        <v>7</v>
      </c>
      <c r="E8" s="154"/>
      <c r="F8" s="154"/>
      <c r="G8" s="155"/>
      <c r="H8" s="62"/>
      <c r="I8" s="63"/>
    </row>
    <row r="9" spans="1:12" ht="23.4" x14ac:dyDescent="0.3">
      <c r="A9" s="148" t="s">
        <v>8</v>
      </c>
      <c r="B9" s="148"/>
      <c r="C9" s="148"/>
      <c r="D9" s="149" t="s">
        <v>9</v>
      </c>
      <c r="E9" s="149"/>
      <c r="F9" s="149"/>
      <c r="G9" s="149"/>
      <c r="H9" s="62"/>
      <c r="I9" s="63"/>
    </row>
    <row r="10" spans="1:12" ht="54.75" customHeight="1" x14ac:dyDescent="0.3">
      <c r="A10" s="156" t="s">
        <v>10</v>
      </c>
      <c r="B10" s="156"/>
      <c r="C10" s="156"/>
      <c r="D10" s="157" t="s">
        <v>11</v>
      </c>
      <c r="E10" s="157"/>
      <c r="F10" s="157"/>
      <c r="G10" s="157"/>
      <c r="H10" s="62"/>
      <c r="I10" s="63"/>
    </row>
    <row r="11" spans="1:12" s="63" customFormat="1" ht="23.4" x14ac:dyDescent="0.3">
      <c r="H11" s="62"/>
    </row>
    <row r="12" spans="1:12" s="63" customFormat="1" ht="27.75" customHeight="1" x14ac:dyDescent="0.3">
      <c r="A12" s="158" t="s">
        <v>60</v>
      </c>
      <c r="B12" s="158"/>
      <c r="C12" s="158"/>
      <c r="D12" s="158" t="s">
        <v>61</v>
      </c>
      <c r="E12" s="158"/>
      <c r="F12" s="158" t="s">
        <v>62</v>
      </c>
      <c r="G12" s="158"/>
      <c r="H12" s="66"/>
      <c r="I12" s="67"/>
    </row>
    <row r="13" spans="1:12" s="63" customFormat="1" ht="90" customHeight="1" x14ac:dyDescent="0.3">
      <c r="A13" s="145" t="s">
        <v>63</v>
      </c>
      <c r="B13" s="123"/>
      <c r="C13" s="119"/>
      <c r="D13" s="146" t="s">
        <v>64</v>
      </c>
      <c r="E13" s="119"/>
      <c r="F13" s="146" t="s">
        <v>65</v>
      </c>
      <c r="G13" s="119"/>
      <c r="H13" s="68"/>
      <c r="I13" s="69"/>
    </row>
    <row r="14" spans="1:12" s="63" customFormat="1" ht="30" customHeight="1" x14ac:dyDescent="0.3">
      <c r="A14" s="145" t="s">
        <v>66</v>
      </c>
      <c r="B14" s="123"/>
      <c r="C14" s="119"/>
      <c r="D14" s="146" t="s">
        <v>67</v>
      </c>
      <c r="E14" s="119"/>
      <c r="F14" s="146" t="s">
        <v>68</v>
      </c>
      <c r="G14" s="119"/>
      <c r="H14" s="70"/>
      <c r="I14" s="71"/>
    </row>
    <row r="15" spans="1:12" s="63" customFormat="1" ht="30" customHeight="1" x14ac:dyDescent="0.3">
      <c r="A15" s="145" t="s">
        <v>69</v>
      </c>
      <c r="B15" s="123"/>
      <c r="C15" s="119"/>
      <c r="D15" s="146" t="s">
        <v>67</v>
      </c>
      <c r="E15" s="119"/>
      <c r="F15" s="146" t="s">
        <v>70</v>
      </c>
      <c r="G15" s="119"/>
      <c r="H15" s="70"/>
      <c r="I15" s="71"/>
    </row>
    <row r="16" spans="1:12" s="63" customFormat="1" ht="30" customHeight="1" x14ac:dyDescent="0.3">
      <c r="A16" s="145" t="s">
        <v>71</v>
      </c>
      <c r="B16" s="123"/>
      <c r="C16" s="119"/>
      <c r="D16" s="146" t="s">
        <v>67</v>
      </c>
      <c r="E16" s="119"/>
      <c r="F16" s="146" t="s">
        <v>72</v>
      </c>
      <c r="G16" s="119"/>
      <c r="H16" s="70"/>
      <c r="I16" s="71"/>
    </row>
    <row r="17" spans="1:9" s="63" customFormat="1" ht="30" customHeight="1" x14ac:dyDescent="0.3">
      <c r="A17" s="145" t="s">
        <v>73</v>
      </c>
      <c r="B17" s="123"/>
      <c r="C17" s="119"/>
      <c r="D17" s="146" t="s">
        <v>74</v>
      </c>
      <c r="E17" s="119"/>
      <c r="F17" s="146" t="s">
        <v>75</v>
      </c>
      <c r="G17" s="119"/>
      <c r="H17" s="70"/>
      <c r="I17" s="71"/>
    </row>
    <row r="18" spans="1:9" s="63" customFormat="1" ht="30" customHeight="1" x14ac:dyDescent="0.3">
      <c r="A18" s="145" t="s">
        <v>76</v>
      </c>
      <c r="B18" s="123"/>
      <c r="C18" s="119"/>
      <c r="D18" s="146" t="s">
        <v>77</v>
      </c>
      <c r="E18" s="119"/>
      <c r="F18" s="146" t="s">
        <v>78</v>
      </c>
      <c r="G18" s="119"/>
      <c r="H18" s="72"/>
    </row>
    <row r="19" spans="1:9" s="63" customFormat="1" ht="30" customHeight="1" x14ac:dyDescent="0.3">
      <c r="A19" s="145" t="s">
        <v>79</v>
      </c>
      <c r="B19" s="123"/>
      <c r="C19" s="119"/>
      <c r="D19" s="146" t="s">
        <v>67</v>
      </c>
      <c r="E19" s="119"/>
      <c r="F19" s="146" t="s">
        <v>80</v>
      </c>
      <c r="G19" s="119"/>
      <c r="H19" s="72"/>
    </row>
    <row r="20" spans="1:9" s="63" customFormat="1" ht="30" customHeight="1" x14ac:dyDescent="0.3">
      <c r="A20" s="143"/>
      <c r="B20" s="143"/>
      <c r="C20" s="143"/>
      <c r="D20" s="144"/>
      <c r="E20" s="144"/>
      <c r="F20" s="144"/>
      <c r="G20" s="144"/>
    </row>
    <row r="21" spans="1:9" s="63" customFormat="1" ht="30" customHeight="1" x14ac:dyDescent="0.3">
      <c r="A21" s="143"/>
      <c r="B21" s="143"/>
      <c r="C21" s="143"/>
      <c r="D21" s="144"/>
      <c r="E21" s="144"/>
      <c r="F21" s="144"/>
      <c r="G21" s="144"/>
    </row>
    <row r="22" spans="1:9" s="63" customFormat="1" ht="30" customHeight="1" x14ac:dyDescent="0.3">
      <c r="A22" s="143"/>
      <c r="B22" s="143"/>
      <c r="C22" s="143"/>
      <c r="D22" s="144"/>
      <c r="E22" s="144"/>
      <c r="F22" s="144"/>
      <c r="G22" s="144"/>
    </row>
    <row r="23" spans="1:9" s="63" customFormat="1" ht="30" customHeight="1" x14ac:dyDescent="0.3">
      <c r="A23" s="143"/>
      <c r="B23" s="143"/>
      <c r="C23" s="143"/>
      <c r="D23" s="144"/>
      <c r="E23" s="144"/>
      <c r="F23" s="144"/>
      <c r="G23" s="144"/>
    </row>
    <row r="24" spans="1:9" s="63" customFormat="1" x14ac:dyDescent="0.3"/>
    <row r="25" spans="1:9" s="63" customFormat="1" x14ac:dyDescent="0.3"/>
    <row r="26" spans="1:9" s="63" customFormat="1" x14ac:dyDescent="0.3"/>
    <row r="27" spans="1:9" s="63" customFormat="1" x14ac:dyDescent="0.3"/>
    <row r="28" spans="1:9" s="63" customFormat="1" x14ac:dyDescent="0.3"/>
    <row r="29" spans="1:9" s="63" customFormat="1" x14ac:dyDescent="0.3"/>
    <row r="30" spans="1:9" s="63" customFormat="1" x14ac:dyDescent="0.3"/>
    <row r="31" spans="1:9" s="63" customFormat="1" x14ac:dyDescent="0.3"/>
    <row r="32" spans="1:9" s="63" customFormat="1" x14ac:dyDescent="0.3"/>
    <row r="33" s="63" customFormat="1" x14ac:dyDescent="0.3"/>
    <row r="34" s="63" customFormat="1" x14ac:dyDescent="0.3"/>
    <row r="35" s="63" customFormat="1" x14ac:dyDescent="0.3"/>
    <row r="36" s="63" customFormat="1" x14ac:dyDescent="0.3"/>
    <row r="37" s="63" customFormat="1" x14ac:dyDescent="0.3"/>
    <row r="38" s="63" customFormat="1" x14ac:dyDescent="0.3"/>
    <row r="39" s="63" customFormat="1" x14ac:dyDescent="0.3"/>
    <row r="40" s="63" customFormat="1" x14ac:dyDescent="0.3"/>
    <row r="41" s="63" customFormat="1" x14ac:dyDescent="0.3"/>
    <row r="42" s="63" customFormat="1" x14ac:dyDescent="0.3"/>
    <row r="43" s="63" customFormat="1" x14ac:dyDescent="0.3"/>
    <row r="44" s="63" customFormat="1" x14ac:dyDescent="0.3"/>
    <row r="45" s="63" customFormat="1" x14ac:dyDescent="0.3"/>
    <row r="46" s="63" customFormat="1" x14ac:dyDescent="0.3"/>
    <row r="47" s="63" customFormat="1" x14ac:dyDescent="0.3"/>
    <row r="48" s="63" customFormat="1" x14ac:dyDescent="0.3"/>
    <row r="49" s="63" customFormat="1" x14ac:dyDescent="0.3"/>
    <row r="50" s="63" customFormat="1" x14ac:dyDescent="0.3"/>
    <row r="51" s="63" customFormat="1" x14ac:dyDescent="0.3"/>
    <row r="52" s="63" customFormat="1" x14ac:dyDescent="0.3"/>
    <row r="53" s="63" customFormat="1" x14ac:dyDescent="0.3"/>
    <row r="54" s="63" customFormat="1" x14ac:dyDescent="0.3"/>
    <row r="55" s="63" customFormat="1" x14ac:dyDescent="0.3"/>
    <row r="56" s="63" customFormat="1" x14ac:dyDescent="0.3"/>
    <row r="57" s="63" customFormat="1" x14ac:dyDescent="0.3"/>
    <row r="58" s="63" customFormat="1" x14ac:dyDescent="0.3"/>
    <row r="59" s="63" customFormat="1" x14ac:dyDescent="0.3"/>
    <row r="60" s="63" customFormat="1" x14ac:dyDescent="0.3"/>
    <row r="61" s="63" customFormat="1" x14ac:dyDescent="0.3"/>
    <row r="62" s="63" customFormat="1" x14ac:dyDescent="0.3"/>
    <row r="63" s="63" customFormat="1" x14ac:dyDescent="0.3"/>
    <row r="64" s="63" customFormat="1" x14ac:dyDescent="0.3"/>
    <row r="65" s="63" customFormat="1" x14ac:dyDescent="0.3"/>
    <row r="66" s="63" customFormat="1" x14ac:dyDescent="0.3"/>
    <row r="67" s="63" customFormat="1" x14ac:dyDescent="0.3"/>
    <row r="68" s="63" customFormat="1" x14ac:dyDescent="0.3"/>
    <row r="69" s="63" customFormat="1" x14ac:dyDescent="0.3"/>
    <row r="70" s="63" customFormat="1" x14ac:dyDescent="0.3"/>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5:G17" xr:uid="{F7965AF5-B459-455C-855E-991B9A68BB7A}">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I42"/>
  <sheetViews>
    <sheetView showGridLines="0" tabSelected="1" topLeftCell="AQ29" zoomScale="70" zoomScaleNormal="70" workbookViewId="0">
      <selection activeCell="AR27" sqref="AR27:AR30"/>
    </sheetView>
  </sheetViews>
  <sheetFormatPr baseColWidth="10" defaultColWidth="11.44140625" defaultRowHeight="13.8" x14ac:dyDescent="0.25"/>
  <cols>
    <col min="1" max="1" width="4" style="108" bestFit="1" customWidth="1"/>
    <col min="2" max="2" width="24.33203125" style="108" customWidth="1"/>
    <col min="3" max="3" width="24" style="108" customWidth="1"/>
    <col min="4" max="4" width="31.6640625" style="108" customWidth="1"/>
    <col min="5" max="5" width="32.6640625" style="108" customWidth="1"/>
    <col min="6" max="6" width="30.88671875" style="108" customWidth="1"/>
    <col min="7" max="7" width="38" style="80" customWidth="1"/>
    <col min="8" max="8" width="78" style="80" customWidth="1"/>
    <col min="9" max="9" width="20.44140625" style="109" customWidth="1"/>
    <col min="10" max="10" width="10.5546875" style="80" hidden="1" customWidth="1"/>
    <col min="11" max="11" width="9.109375" style="80" hidden="1" customWidth="1"/>
    <col min="12" max="12" width="10.5546875" style="80" hidden="1" customWidth="1"/>
    <col min="13" max="13" width="9.44140625" style="80" hidden="1" customWidth="1"/>
    <col min="14" max="14" width="10.5546875" style="80" hidden="1" customWidth="1"/>
    <col min="15" max="15" width="5.88671875" style="80" customWidth="1"/>
    <col min="16" max="16" width="81.44140625" style="80" customWidth="1"/>
    <col min="17" max="17" width="15.109375" style="80" bestFit="1" customWidth="1"/>
    <col min="18" max="18" width="6.88671875" style="80" customWidth="1"/>
    <col min="19" max="19" width="5" style="80" customWidth="1"/>
    <col min="20" max="20" width="5.5546875" style="80" customWidth="1"/>
    <col min="21" max="21" width="7.109375" style="80" customWidth="1"/>
    <col min="22" max="22" width="6.6640625" style="80" customWidth="1"/>
    <col min="23" max="23" width="7.5546875" style="80" customWidth="1"/>
    <col min="24" max="24" width="48.33203125" style="80" customWidth="1"/>
    <col min="25" max="25" width="11.33203125" style="80" hidden="1" customWidth="1"/>
    <col min="26" max="26" width="8.6640625" style="80" hidden="1" customWidth="1"/>
    <col min="27" max="27" width="10.44140625" style="80" hidden="1" customWidth="1"/>
    <col min="28" max="28" width="9.33203125" style="80" hidden="1" customWidth="1"/>
    <col min="29" max="29" width="9.109375" style="80" hidden="1" customWidth="1"/>
    <col min="30" max="33" width="10.33203125" style="80" customWidth="1"/>
    <col min="34" max="34" width="11.6640625" style="80" customWidth="1"/>
    <col min="35" max="35" width="12.5546875" style="80" customWidth="1"/>
    <col min="36" max="36" width="51.6640625" style="80" customWidth="1"/>
    <col min="37" max="38" width="84.6640625" style="80" customWidth="1"/>
    <col min="39" max="39" width="88.5546875" style="80" customWidth="1"/>
    <col min="40" max="40" width="92.6640625" style="80" customWidth="1"/>
    <col min="41" max="41" width="105.5546875" style="80" customWidth="1"/>
    <col min="42" max="42" width="133.44140625" style="80" customWidth="1"/>
    <col min="43" max="43" width="109.109375" style="80" customWidth="1"/>
    <col min="44" max="44" width="133.44140625" style="80" customWidth="1"/>
    <col min="45" max="45" width="109.109375" style="80" customWidth="1"/>
    <col min="46" max="16384" width="11.44140625" style="80"/>
  </cols>
  <sheetData>
    <row r="1" spans="1:61" ht="16.5" customHeight="1" x14ac:dyDescent="0.25">
      <c r="A1" s="221"/>
      <c r="B1" s="221"/>
      <c r="C1" s="221"/>
      <c r="D1" s="222" t="s">
        <v>0</v>
      </c>
      <c r="E1" s="223"/>
      <c r="F1" s="223"/>
      <c r="G1" s="223"/>
      <c r="H1" s="223"/>
      <c r="I1" s="223"/>
      <c r="J1" s="223"/>
      <c r="K1" s="223"/>
      <c r="L1" s="223"/>
      <c r="M1" s="223"/>
      <c r="N1" s="223"/>
      <c r="O1" s="223"/>
      <c r="P1" s="223"/>
      <c r="Q1" s="223"/>
      <c r="R1" s="223"/>
      <c r="S1" s="223"/>
      <c r="T1" s="223"/>
      <c r="U1" s="223"/>
      <c r="V1" s="223"/>
      <c r="W1" s="223"/>
      <c r="X1" s="223"/>
      <c r="Y1" s="223"/>
      <c r="Z1" s="223"/>
      <c r="AA1" s="223"/>
      <c r="AB1" s="223"/>
      <c r="AC1" s="223"/>
      <c r="AD1" s="223"/>
      <c r="AE1" s="223"/>
      <c r="AF1" s="224"/>
      <c r="AG1" s="240" t="s">
        <v>81</v>
      </c>
      <c r="AH1" s="241"/>
      <c r="AI1" s="242"/>
      <c r="AJ1" s="79"/>
      <c r="AK1" s="79"/>
      <c r="AL1" s="79"/>
      <c r="AM1" s="79"/>
      <c r="AN1" s="79"/>
      <c r="AO1" s="79"/>
      <c r="AP1" s="79"/>
      <c r="AQ1" s="79"/>
      <c r="AR1" s="79"/>
      <c r="AS1" s="79"/>
      <c r="AT1" s="79"/>
      <c r="AU1" s="79"/>
      <c r="AV1" s="79"/>
      <c r="AW1" s="79"/>
      <c r="AX1" s="79"/>
      <c r="AY1" s="79"/>
      <c r="AZ1" s="79"/>
      <c r="BA1" s="79"/>
      <c r="BB1" s="79"/>
      <c r="BC1" s="79"/>
      <c r="BD1" s="79"/>
      <c r="BE1" s="79"/>
      <c r="BF1" s="79"/>
      <c r="BG1" s="79"/>
      <c r="BH1" s="79"/>
      <c r="BI1" s="79"/>
    </row>
    <row r="2" spans="1:61" ht="16.5" customHeight="1" x14ac:dyDescent="0.25">
      <c r="A2" s="221"/>
      <c r="B2" s="221"/>
      <c r="C2" s="221"/>
      <c r="D2" s="225"/>
      <c r="E2" s="226"/>
      <c r="F2" s="226"/>
      <c r="G2" s="226"/>
      <c r="H2" s="226"/>
      <c r="I2" s="226"/>
      <c r="J2" s="226"/>
      <c r="K2" s="226"/>
      <c r="L2" s="226"/>
      <c r="M2" s="226"/>
      <c r="N2" s="226"/>
      <c r="O2" s="226"/>
      <c r="P2" s="226"/>
      <c r="Q2" s="226"/>
      <c r="R2" s="226"/>
      <c r="S2" s="226"/>
      <c r="T2" s="226"/>
      <c r="U2" s="226"/>
      <c r="V2" s="226"/>
      <c r="W2" s="226"/>
      <c r="X2" s="226"/>
      <c r="Y2" s="226"/>
      <c r="Z2" s="226"/>
      <c r="AA2" s="226"/>
      <c r="AB2" s="226"/>
      <c r="AC2" s="226"/>
      <c r="AD2" s="226"/>
      <c r="AE2" s="226"/>
      <c r="AF2" s="227"/>
      <c r="AG2" s="240" t="s">
        <v>82</v>
      </c>
      <c r="AH2" s="241"/>
      <c r="AI2" s="242"/>
      <c r="AJ2" s="79"/>
      <c r="AK2" s="79"/>
      <c r="AL2" s="79"/>
      <c r="AM2" s="79"/>
      <c r="AN2" s="79"/>
      <c r="AO2" s="79"/>
      <c r="AP2" s="79"/>
      <c r="AQ2" s="79"/>
      <c r="AR2" s="79"/>
      <c r="AS2" s="79"/>
      <c r="AT2" s="79"/>
      <c r="AU2" s="79"/>
      <c r="AV2" s="79"/>
      <c r="AW2" s="79"/>
      <c r="AX2" s="79"/>
      <c r="AY2" s="79"/>
      <c r="AZ2" s="79"/>
      <c r="BA2" s="79"/>
      <c r="BB2" s="79"/>
      <c r="BC2" s="79"/>
      <c r="BD2" s="79"/>
      <c r="BE2" s="79"/>
      <c r="BF2" s="79"/>
      <c r="BG2" s="79"/>
      <c r="BH2" s="79"/>
      <c r="BI2" s="79"/>
    </row>
    <row r="3" spans="1:61" ht="16.5" customHeight="1" x14ac:dyDescent="0.25">
      <c r="A3" s="221"/>
      <c r="B3" s="221"/>
      <c r="C3" s="221"/>
      <c r="D3" s="225"/>
      <c r="E3" s="226"/>
      <c r="F3" s="226"/>
      <c r="G3" s="226"/>
      <c r="H3" s="226"/>
      <c r="I3" s="226"/>
      <c r="J3" s="226"/>
      <c r="K3" s="226"/>
      <c r="L3" s="226"/>
      <c r="M3" s="226"/>
      <c r="N3" s="226"/>
      <c r="O3" s="226"/>
      <c r="P3" s="226"/>
      <c r="Q3" s="226"/>
      <c r="R3" s="226"/>
      <c r="S3" s="226"/>
      <c r="T3" s="226"/>
      <c r="U3" s="226"/>
      <c r="V3" s="226"/>
      <c r="W3" s="226"/>
      <c r="X3" s="226"/>
      <c r="Y3" s="226"/>
      <c r="Z3" s="226"/>
      <c r="AA3" s="226"/>
      <c r="AB3" s="226"/>
      <c r="AC3" s="226"/>
      <c r="AD3" s="226"/>
      <c r="AE3" s="226"/>
      <c r="AF3" s="227"/>
      <c r="AG3" s="240" t="s">
        <v>83</v>
      </c>
      <c r="AH3" s="241"/>
      <c r="AI3" s="242"/>
      <c r="AJ3" s="79"/>
      <c r="AK3" s="79"/>
      <c r="AL3" s="79"/>
      <c r="AM3" s="79"/>
      <c r="AN3" s="79"/>
      <c r="AO3" s="79"/>
      <c r="AP3" s="79"/>
      <c r="AQ3" s="79"/>
      <c r="AR3" s="79"/>
      <c r="AS3" s="79"/>
      <c r="AT3" s="79"/>
      <c r="AU3" s="79"/>
      <c r="AV3" s="79"/>
      <c r="AW3" s="79"/>
      <c r="AX3" s="79"/>
      <c r="AY3" s="79"/>
      <c r="AZ3" s="79"/>
      <c r="BA3" s="79"/>
      <c r="BB3" s="79"/>
      <c r="BC3" s="79"/>
      <c r="BD3" s="79"/>
      <c r="BE3" s="79"/>
      <c r="BF3" s="79"/>
      <c r="BG3" s="79"/>
      <c r="BH3" s="79"/>
      <c r="BI3" s="79"/>
    </row>
    <row r="4" spans="1:61" ht="16.5" customHeight="1" x14ac:dyDescent="0.25">
      <c r="A4" s="221"/>
      <c r="B4" s="221"/>
      <c r="C4" s="221"/>
      <c r="D4" s="228"/>
      <c r="E4" s="229"/>
      <c r="F4" s="229"/>
      <c r="G4" s="229"/>
      <c r="H4" s="229"/>
      <c r="I4" s="229"/>
      <c r="J4" s="229"/>
      <c r="K4" s="229"/>
      <c r="L4" s="229"/>
      <c r="M4" s="229"/>
      <c r="N4" s="229"/>
      <c r="O4" s="229"/>
      <c r="P4" s="229"/>
      <c r="Q4" s="229"/>
      <c r="R4" s="229"/>
      <c r="S4" s="229"/>
      <c r="T4" s="229"/>
      <c r="U4" s="229"/>
      <c r="V4" s="229"/>
      <c r="W4" s="229"/>
      <c r="X4" s="229"/>
      <c r="Y4" s="229"/>
      <c r="Z4" s="229"/>
      <c r="AA4" s="229"/>
      <c r="AB4" s="229"/>
      <c r="AC4" s="229"/>
      <c r="AD4" s="229"/>
      <c r="AE4" s="229"/>
      <c r="AF4" s="230"/>
      <c r="AG4" s="240" t="s">
        <v>84</v>
      </c>
      <c r="AH4" s="241"/>
      <c r="AI4" s="242"/>
      <c r="AJ4" s="79"/>
      <c r="AK4" s="79"/>
      <c r="AL4" s="79"/>
      <c r="AM4" s="79"/>
      <c r="AN4" s="79"/>
      <c r="AO4" s="79"/>
      <c r="AP4" s="79"/>
      <c r="AQ4" s="79"/>
      <c r="AR4" s="79"/>
      <c r="AS4" s="79"/>
      <c r="AT4" s="79"/>
      <c r="AU4" s="79"/>
      <c r="AV4" s="79"/>
      <c r="AW4" s="79"/>
      <c r="AX4" s="79"/>
      <c r="AY4" s="79"/>
      <c r="AZ4" s="79"/>
      <c r="BA4" s="79"/>
      <c r="BB4" s="79"/>
      <c r="BC4" s="79"/>
      <c r="BD4" s="79"/>
      <c r="BE4" s="79"/>
      <c r="BF4" s="79"/>
      <c r="BG4" s="79"/>
      <c r="BH4" s="79"/>
      <c r="BI4" s="79"/>
    </row>
    <row r="5" spans="1:61" x14ac:dyDescent="0.25">
      <c r="A5" s="81"/>
      <c r="B5" s="81"/>
      <c r="C5" s="81"/>
      <c r="D5" s="82"/>
      <c r="E5" s="81"/>
      <c r="F5" s="81"/>
      <c r="G5" s="79"/>
      <c r="H5" s="79"/>
      <c r="I5" s="83"/>
      <c r="J5" s="79"/>
      <c r="K5" s="79"/>
      <c r="L5" s="79"/>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79"/>
      <c r="AX5" s="79"/>
      <c r="AY5" s="79"/>
      <c r="AZ5" s="79"/>
      <c r="BA5" s="79"/>
      <c r="BB5" s="79"/>
      <c r="BC5" s="79"/>
      <c r="BD5" s="79"/>
      <c r="BE5" s="79"/>
      <c r="BF5" s="79"/>
      <c r="BG5" s="79"/>
      <c r="BH5" s="79"/>
      <c r="BI5" s="79"/>
    </row>
    <row r="6" spans="1:61" ht="23.25" customHeight="1" x14ac:dyDescent="0.25">
      <c r="A6" s="247" t="s">
        <v>85</v>
      </c>
      <c r="B6" s="247"/>
      <c r="C6" s="248"/>
      <c r="D6" s="216" t="s">
        <v>86</v>
      </c>
      <c r="E6" s="217"/>
      <c r="F6" s="255" t="s">
        <v>8</v>
      </c>
      <c r="G6" s="255"/>
      <c r="H6" s="253" t="s">
        <v>9</v>
      </c>
      <c r="I6" s="254"/>
      <c r="J6" s="84"/>
      <c r="K6" s="84"/>
      <c r="L6" s="84"/>
      <c r="M6" s="84"/>
      <c r="N6" s="84"/>
      <c r="O6" s="84"/>
      <c r="P6" s="84"/>
      <c r="Q6" s="84"/>
      <c r="R6" s="79"/>
      <c r="S6" s="79"/>
      <c r="T6" s="79"/>
      <c r="U6" s="79"/>
      <c r="V6" s="79"/>
      <c r="W6" s="79"/>
      <c r="X6" s="79"/>
      <c r="Y6" s="79"/>
      <c r="Z6" s="79"/>
      <c r="AA6" s="79"/>
      <c r="AB6" s="79"/>
      <c r="AC6" s="79"/>
      <c r="AD6" s="79"/>
      <c r="AE6" s="79"/>
      <c r="AF6" s="79"/>
      <c r="AG6" s="79"/>
      <c r="AH6" s="79"/>
      <c r="AI6" s="79"/>
      <c r="AJ6" s="79"/>
      <c r="AK6" s="79"/>
      <c r="AL6" s="79"/>
      <c r="AM6" s="79"/>
      <c r="AN6" s="79"/>
      <c r="AO6" s="79"/>
      <c r="AP6" s="79"/>
      <c r="AQ6" s="79"/>
      <c r="AR6" s="79"/>
      <c r="AS6" s="79"/>
      <c r="AT6" s="79"/>
      <c r="AU6" s="79"/>
      <c r="AV6" s="79"/>
      <c r="AW6" s="79"/>
      <c r="AX6" s="79"/>
      <c r="AY6" s="79"/>
      <c r="AZ6" s="79"/>
      <c r="BA6" s="79"/>
      <c r="BB6" s="79"/>
      <c r="BC6" s="79"/>
      <c r="BD6" s="79"/>
      <c r="BE6" s="79"/>
      <c r="BF6" s="79"/>
      <c r="BG6" s="79"/>
      <c r="BH6" s="79"/>
      <c r="BI6" s="79"/>
    </row>
    <row r="7" spans="1:61" ht="25.5" customHeight="1" x14ac:dyDescent="0.25">
      <c r="A7" s="249"/>
      <c r="B7" s="249"/>
      <c r="C7" s="250"/>
      <c r="D7" s="218"/>
      <c r="E7" s="219"/>
      <c r="F7" s="210" t="s">
        <v>10</v>
      </c>
      <c r="G7" s="210"/>
      <c r="H7" s="253" t="s">
        <v>11</v>
      </c>
      <c r="I7" s="254"/>
      <c r="J7" s="84"/>
      <c r="K7" s="84"/>
      <c r="L7" s="84"/>
      <c r="M7" s="84"/>
      <c r="N7" s="84"/>
      <c r="O7" s="84"/>
      <c r="P7" s="84"/>
      <c r="Q7" s="84"/>
      <c r="R7" s="79"/>
      <c r="S7" s="79"/>
      <c r="T7" s="79"/>
      <c r="U7" s="79"/>
      <c r="V7" s="79"/>
      <c r="W7" s="79"/>
      <c r="X7" s="79"/>
      <c r="Y7" s="79"/>
      <c r="Z7" s="79"/>
      <c r="AA7" s="79"/>
      <c r="AB7" s="79"/>
      <c r="AC7" s="79"/>
      <c r="AD7" s="79"/>
      <c r="AE7" s="79"/>
      <c r="AF7" s="79"/>
      <c r="AG7" s="79"/>
      <c r="AH7" s="79"/>
      <c r="AI7" s="79"/>
      <c r="AJ7" s="79"/>
      <c r="AK7" s="79"/>
      <c r="AL7" s="79"/>
      <c r="AM7" s="79"/>
      <c r="AN7" s="79"/>
      <c r="AO7" s="79"/>
      <c r="AP7" s="79"/>
      <c r="AQ7" s="79"/>
      <c r="AR7" s="79"/>
      <c r="AS7" s="79"/>
      <c r="AT7" s="79"/>
      <c r="AU7" s="79"/>
      <c r="AV7" s="79"/>
      <c r="AW7" s="79"/>
      <c r="AX7" s="79"/>
      <c r="AY7" s="79"/>
      <c r="AZ7" s="79"/>
      <c r="BA7" s="79"/>
      <c r="BB7" s="79"/>
      <c r="BC7" s="79"/>
      <c r="BD7" s="79"/>
      <c r="BE7" s="79"/>
      <c r="BF7" s="79"/>
      <c r="BG7" s="79"/>
      <c r="BH7" s="79"/>
      <c r="BI7" s="79"/>
    </row>
    <row r="8" spans="1:61" ht="44.25" customHeight="1" x14ac:dyDescent="0.25">
      <c r="A8" s="237" t="s">
        <v>87</v>
      </c>
      <c r="B8" s="238"/>
      <c r="C8" s="239"/>
      <c r="D8" s="211" t="s">
        <v>88</v>
      </c>
      <c r="E8" s="211"/>
      <c r="F8" s="211"/>
      <c r="G8" s="211"/>
      <c r="H8" s="211"/>
      <c r="I8" s="211"/>
      <c r="J8" s="84"/>
      <c r="K8" s="84"/>
      <c r="L8" s="84"/>
      <c r="M8" s="84"/>
      <c r="N8" s="84"/>
      <c r="O8" s="84"/>
      <c r="P8" s="84"/>
      <c r="Q8" s="84"/>
      <c r="R8" s="79"/>
      <c r="S8" s="79"/>
      <c r="T8" s="79"/>
      <c r="U8" s="79"/>
      <c r="V8" s="79"/>
      <c r="W8" s="79"/>
      <c r="X8" s="79"/>
      <c r="Y8" s="79"/>
      <c r="Z8" s="79"/>
      <c r="AA8" s="79"/>
      <c r="AB8" s="79"/>
      <c r="AC8" s="79"/>
      <c r="AD8" s="79"/>
      <c r="AE8" s="79"/>
      <c r="AF8" s="79"/>
      <c r="AG8" s="79"/>
      <c r="AH8" s="79"/>
      <c r="AI8" s="79"/>
      <c r="AJ8" s="79"/>
      <c r="AK8" s="79"/>
      <c r="AL8" s="79"/>
      <c r="AM8" s="79"/>
      <c r="AN8" s="79"/>
      <c r="AO8" s="79"/>
      <c r="AP8" s="79"/>
      <c r="AQ8" s="79"/>
      <c r="AR8" s="79"/>
      <c r="AS8" s="79"/>
      <c r="AT8" s="79"/>
      <c r="AU8" s="79"/>
      <c r="AV8" s="79"/>
      <c r="AW8" s="79"/>
      <c r="AX8" s="79"/>
      <c r="AY8" s="79"/>
      <c r="AZ8" s="79"/>
      <c r="BA8" s="79"/>
      <c r="BB8" s="79"/>
      <c r="BC8" s="79"/>
      <c r="BD8" s="79"/>
      <c r="BE8" s="79"/>
      <c r="BF8" s="79"/>
      <c r="BG8" s="79"/>
      <c r="BH8" s="79"/>
      <c r="BI8" s="79"/>
    </row>
    <row r="9" spans="1:61" ht="40.5" customHeight="1" x14ac:dyDescent="0.25">
      <c r="A9" s="237" t="s">
        <v>89</v>
      </c>
      <c r="B9" s="238"/>
      <c r="C9" s="239"/>
      <c r="D9" s="211" t="s">
        <v>90</v>
      </c>
      <c r="E9" s="211"/>
      <c r="F9" s="211"/>
      <c r="G9" s="211"/>
      <c r="H9" s="211"/>
      <c r="I9" s="211"/>
      <c r="J9" s="84"/>
      <c r="K9" s="84"/>
      <c r="L9" s="84"/>
      <c r="M9" s="84"/>
      <c r="N9" s="84"/>
      <c r="O9" s="84"/>
      <c r="P9" s="84"/>
      <c r="Q9" s="84"/>
      <c r="R9" s="79"/>
      <c r="S9" s="79"/>
      <c r="T9" s="79"/>
      <c r="U9" s="79"/>
      <c r="V9" s="79"/>
      <c r="W9" s="79"/>
      <c r="X9" s="79"/>
      <c r="Y9" s="79"/>
      <c r="Z9" s="79"/>
      <c r="AA9" s="79"/>
      <c r="AB9" s="79"/>
      <c r="AC9" s="79"/>
      <c r="AD9" s="79"/>
      <c r="AE9" s="79"/>
      <c r="AF9" s="79"/>
      <c r="AG9" s="79"/>
      <c r="AH9" s="79"/>
      <c r="AI9" s="79"/>
      <c r="AJ9" s="79"/>
      <c r="AK9" s="79"/>
      <c r="AL9" s="79"/>
      <c r="AM9" s="79"/>
      <c r="AN9" s="79"/>
      <c r="AO9" s="79"/>
      <c r="AP9" s="79"/>
      <c r="AQ9" s="79"/>
      <c r="AR9" s="79"/>
      <c r="AS9" s="79"/>
      <c r="AT9" s="79"/>
      <c r="AU9" s="79"/>
      <c r="AV9" s="79"/>
      <c r="AW9" s="79"/>
      <c r="AX9" s="79"/>
      <c r="AY9" s="79"/>
      <c r="AZ9" s="79"/>
      <c r="BA9" s="79"/>
      <c r="BB9" s="79"/>
      <c r="BC9" s="79"/>
      <c r="BD9" s="79"/>
      <c r="BE9" s="79"/>
      <c r="BF9" s="79"/>
      <c r="BG9" s="79"/>
      <c r="BH9" s="79"/>
      <c r="BI9" s="79"/>
    </row>
    <row r="10" spans="1:61" ht="16.5" customHeight="1" x14ac:dyDescent="0.25">
      <c r="A10" s="80"/>
      <c r="B10" s="80"/>
      <c r="C10" s="80"/>
      <c r="D10" s="85"/>
      <c r="E10" s="85"/>
      <c r="F10" s="85"/>
      <c r="G10" s="85"/>
      <c r="H10" s="85"/>
      <c r="I10" s="85"/>
      <c r="J10" s="84"/>
      <c r="K10" s="84"/>
      <c r="L10" s="84"/>
      <c r="M10" s="84"/>
      <c r="N10" s="84"/>
      <c r="O10" s="79"/>
      <c r="P10" s="79"/>
      <c r="Q10" s="79"/>
      <c r="R10" s="79"/>
      <c r="S10" s="79"/>
      <c r="T10" s="79"/>
      <c r="U10" s="79"/>
      <c r="V10" s="79"/>
      <c r="W10" s="79"/>
      <c r="X10" s="79"/>
      <c r="Y10" s="79"/>
      <c r="Z10" s="79"/>
      <c r="AA10" s="79"/>
      <c r="AB10" s="79"/>
      <c r="AC10" s="79"/>
      <c r="AD10" s="79"/>
      <c r="AE10" s="79"/>
      <c r="AF10" s="79"/>
      <c r="AG10" s="79"/>
      <c r="AH10" s="79"/>
      <c r="AI10" s="79"/>
      <c r="AJ10" s="79"/>
      <c r="AK10" s="79"/>
      <c r="AL10" s="79"/>
      <c r="AM10" s="79"/>
      <c r="AN10" s="79"/>
      <c r="AO10" s="79"/>
      <c r="AP10" s="79"/>
      <c r="AQ10" s="79"/>
      <c r="AR10" s="79"/>
      <c r="AS10" s="79"/>
      <c r="AT10" s="79"/>
      <c r="AU10" s="79"/>
      <c r="AV10" s="79"/>
      <c r="AW10" s="79"/>
      <c r="AX10" s="79"/>
      <c r="AY10" s="79"/>
      <c r="AZ10" s="79"/>
      <c r="BA10" s="79"/>
      <c r="BB10" s="79"/>
      <c r="BC10" s="79"/>
      <c r="BD10" s="79"/>
      <c r="BE10" s="79"/>
      <c r="BF10" s="79"/>
      <c r="BG10" s="79"/>
      <c r="BH10" s="79"/>
      <c r="BI10" s="79"/>
    </row>
    <row r="11" spans="1:61" ht="21.75" customHeight="1" x14ac:dyDescent="0.25">
      <c r="A11" s="190" t="s">
        <v>91</v>
      </c>
      <c r="B11" s="235"/>
      <c r="C11" s="235"/>
      <c r="D11" s="235"/>
      <c r="E11" s="235"/>
      <c r="F11" s="235"/>
      <c r="G11" s="235"/>
      <c r="H11" s="235"/>
      <c r="I11" s="191"/>
      <c r="J11" s="215" t="s">
        <v>92</v>
      </c>
      <c r="K11" s="215"/>
      <c r="L11" s="215"/>
      <c r="M11" s="215"/>
      <c r="N11" s="215"/>
      <c r="O11" s="215"/>
      <c r="P11" s="215"/>
      <c r="Q11" s="215"/>
      <c r="R11" s="215"/>
      <c r="S11" s="215"/>
      <c r="T11" s="215"/>
      <c r="U11" s="215"/>
      <c r="V11" s="215"/>
      <c r="W11" s="215"/>
      <c r="X11" s="215"/>
      <c r="Y11" s="215"/>
      <c r="Z11" s="215"/>
      <c r="AA11" s="215"/>
      <c r="AB11" s="215"/>
      <c r="AC11" s="215"/>
      <c r="AD11" s="215"/>
      <c r="AE11" s="215"/>
      <c r="AF11" s="215"/>
      <c r="AG11" s="215"/>
      <c r="AH11" s="215"/>
      <c r="AI11" s="190" t="s">
        <v>93</v>
      </c>
      <c r="AJ11" s="191"/>
      <c r="AK11" s="161" t="s">
        <v>94</v>
      </c>
      <c r="AL11" s="161" t="s">
        <v>95</v>
      </c>
      <c r="AM11" s="161" t="s">
        <v>96</v>
      </c>
      <c r="AN11" s="161" t="s">
        <v>97</v>
      </c>
      <c r="AO11" s="161" t="s">
        <v>98</v>
      </c>
      <c r="AP11" s="233" t="s">
        <v>99</v>
      </c>
      <c r="AQ11" s="161" t="s">
        <v>100</v>
      </c>
      <c r="AR11" s="233" t="s">
        <v>375</v>
      </c>
      <c r="AS11" s="161" t="s">
        <v>100</v>
      </c>
      <c r="AT11" s="79"/>
      <c r="AU11" s="79"/>
      <c r="AV11" s="79"/>
      <c r="AW11" s="79"/>
      <c r="AX11" s="79"/>
      <c r="AY11" s="79"/>
      <c r="AZ11" s="79"/>
      <c r="BA11" s="79"/>
      <c r="BB11" s="79"/>
      <c r="BC11" s="79"/>
      <c r="BD11" s="79"/>
      <c r="BE11" s="79"/>
      <c r="BF11" s="79"/>
      <c r="BG11" s="79"/>
      <c r="BH11" s="79"/>
      <c r="BI11" s="79"/>
    </row>
    <row r="12" spans="1:61" ht="16.5" customHeight="1" x14ac:dyDescent="0.25">
      <c r="A12" s="251" t="s">
        <v>101</v>
      </c>
      <c r="B12" s="243" t="s">
        <v>102</v>
      </c>
      <c r="C12" s="243" t="s">
        <v>103</v>
      </c>
      <c r="D12" s="187" t="s">
        <v>104</v>
      </c>
      <c r="E12" s="187" t="s">
        <v>105</v>
      </c>
      <c r="F12" s="187" t="s">
        <v>106</v>
      </c>
      <c r="G12" s="187" t="s">
        <v>107</v>
      </c>
      <c r="H12" s="187" t="s">
        <v>108</v>
      </c>
      <c r="I12" s="233" t="s">
        <v>109</v>
      </c>
      <c r="J12" s="215" t="s">
        <v>110</v>
      </c>
      <c r="K12" s="215"/>
      <c r="L12" s="215"/>
      <c r="M12" s="215"/>
      <c r="N12" s="215"/>
      <c r="O12" s="214" t="s">
        <v>111</v>
      </c>
      <c r="P12" s="214"/>
      <c r="Q12" s="214"/>
      <c r="R12" s="214"/>
      <c r="S12" s="214"/>
      <c r="T12" s="214"/>
      <c r="U12" s="214"/>
      <c r="V12" s="214"/>
      <c r="W12" s="214"/>
      <c r="X12" s="214"/>
      <c r="Y12" s="86"/>
      <c r="Z12" s="86"/>
      <c r="AA12" s="86"/>
      <c r="AB12" s="86"/>
      <c r="AC12" s="86"/>
      <c r="AD12" s="236" t="s">
        <v>112</v>
      </c>
      <c r="AE12" s="236"/>
      <c r="AF12" s="236"/>
      <c r="AG12" s="236"/>
      <c r="AH12" s="236"/>
      <c r="AI12" s="246" t="s">
        <v>113</v>
      </c>
      <c r="AJ12" s="87" t="s">
        <v>114</v>
      </c>
      <c r="AK12" s="162"/>
      <c r="AL12" s="162"/>
      <c r="AM12" s="162"/>
      <c r="AN12" s="162"/>
      <c r="AO12" s="162"/>
      <c r="AP12" s="252"/>
      <c r="AQ12" s="162"/>
      <c r="AR12" s="252"/>
      <c r="AS12" s="162"/>
      <c r="AT12" s="79"/>
      <c r="AU12" s="79"/>
      <c r="AV12" s="79"/>
      <c r="AW12" s="79"/>
      <c r="AX12" s="79"/>
      <c r="AY12" s="79"/>
      <c r="AZ12" s="79"/>
      <c r="BA12" s="79"/>
      <c r="BB12" s="79"/>
      <c r="BC12" s="79"/>
      <c r="BD12" s="79"/>
      <c r="BE12" s="79"/>
      <c r="BF12" s="79"/>
      <c r="BG12" s="79"/>
      <c r="BH12" s="79"/>
      <c r="BI12" s="79"/>
    </row>
    <row r="13" spans="1:61" ht="16.5" customHeight="1" x14ac:dyDescent="0.25">
      <c r="A13" s="251"/>
      <c r="B13" s="243"/>
      <c r="C13" s="243"/>
      <c r="D13" s="188"/>
      <c r="E13" s="188"/>
      <c r="F13" s="188"/>
      <c r="G13" s="244"/>
      <c r="H13" s="188"/>
      <c r="I13" s="252"/>
      <c r="J13" s="231" t="s">
        <v>115</v>
      </c>
      <c r="K13" s="231" t="s">
        <v>116</v>
      </c>
      <c r="L13" s="231" t="s">
        <v>117</v>
      </c>
      <c r="M13" s="231" t="s">
        <v>116</v>
      </c>
      <c r="N13" s="231" t="s">
        <v>118</v>
      </c>
      <c r="O13" s="212" t="s">
        <v>119</v>
      </c>
      <c r="P13" s="233" t="s">
        <v>120</v>
      </c>
      <c r="Q13" s="233" t="s">
        <v>121</v>
      </c>
      <c r="R13" s="170" t="s">
        <v>122</v>
      </c>
      <c r="S13" s="171"/>
      <c r="T13" s="171"/>
      <c r="U13" s="171"/>
      <c r="V13" s="171"/>
      <c r="W13" s="171"/>
      <c r="X13" s="172"/>
      <c r="Y13" s="212" t="s">
        <v>123</v>
      </c>
      <c r="Z13" s="212" t="s">
        <v>124</v>
      </c>
      <c r="AA13" s="212" t="s">
        <v>116</v>
      </c>
      <c r="AB13" s="212" t="s">
        <v>125</v>
      </c>
      <c r="AC13" s="212" t="s">
        <v>116</v>
      </c>
      <c r="AD13" s="212" t="s">
        <v>126</v>
      </c>
      <c r="AE13" s="212" t="s">
        <v>116</v>
      </c>
      <c r="AF13" s="212" t="s">
        <v>127</v>
      </c>
      <c r="AG13" s="212" t="s">
        <v>116</v>
      </c>
      <c r="AH13" s="212" t="s">
        <v>128</v>
      </c>
      <c r="AI13" s="246"/>
      <c r="AJ13" s="182" t="s">
        <v>129</v>
      </c>
      <c r="AK13" s="162"/>
      <c r="AL13" s="162"/>
      <c r="AM13" s="162"/>
      <c r="AN13" s="162"/>
      <c r="AO13" s="162"/>
      <c r="AP13" s="252"/>
      <c r="AQ13" s="162"/>
      <c r="AR13" s="252"/>
      <c r="AS13" s="162"/>
      <c r="AT13" s="79"/>
      <c r="AU13" s="79"/>
      <c r="AV13" s="79"/>
      <c r="AW13" s="79"/>
      <c r="AX13" s="79"/>
      <c r="AY13" s="79"/>
      <c r="AZ13" s="79"/>
      <c r="BA13" s="79"/>
      <c r="BB13" s="79"/>
      <c r="BC13" s="79"/>
      <c r="BD13" s="79"/>
      <c r="BE13" s="79"/>
      <c r="BF13" s="79"/>
      <c r="BG13" s="79"/>
      <c r="BH13" s="79"/>
      <c r="BI13" s="79"/>
    </row>
    <row r="14" spans="1:61" s="91" customFormat="1" ht="90" customHeight="1" x14ac:dyDescent="0.3">
      <c r="A14" s="251"/>
      <c r="B14" s="243"/>
      <c r="C14" s="243"/>
      <c r="D14" s="189"/>
      <c r="E14" s="189"/>
      <c r="F14" s="189"/>
      <c r="G14" s="245"/>
      <c r="H14" s="189"/>
      <c r="I14" s="234"/>
      <c r="J14" s="232"/>
      <c r="K14" s="232"/>
      <c r="L14" s="232"/>
      <c r="M14" s="232"/>
      <c r="N14" s="232"/>
      <c r="O14" s="213"/>
      <c r="P14" s="234"/>
      <c r="Q14" s="234"/>
      <c r="R14" s="88" t="s">
        <v>130</v>
      </c>
      <c r="S14" s="88" t="s">
        <v>131</v>
      </c>
      <c r="T14" s="88" t="s">
        <v>132</v>
      </c>
      <c r="U14" s="88" t="s">
        <v>133</v>
      </c>
      <c r="V14" s="88" t="s">
        <v>134</v>
      </c>
      <c r="W14" s="88" t="s">
        <v>135</v>
      </c>
      <c r="X14" s="89" t="s">
        <v>136</v>
      </c>
      <c r="Y14" s="213"/>
      <c r="Z14" s="213"/>
      <c r="AA14" s="213"/>
      <c r="AB14" s="213"/>
      <c r="AC14" s="213"/>
      <c r="AD14" s="213"/>
      <c r="AE14" s="213"/>
      <c r="AF14" s="213"/>
      <c r="AG14" s="213"/>
      <c r="AH14" s="213"/>
      <c r="AI14" s="246"/>
      <c r="AJ14" s="183"/>
      <c r="AK14" s="163"/>
      <c r="AL14" s="163"/>
      <c r="AM14" s="163"/>
      <c r="AN14" s="163"/>
      <c r="AO14" s="163"/>
      <c r="AP14" s="234"/>
      <c r="AQ14" s="163"/>
      <c r="AR14" s="234"/>
      <c r="AS14" s="163"/>
      <c r="AT14" s="90"/>
      <c r="AU14" s="90"/>
      <c r="AV14" s="90"/>
      <c r="AW14" s="90"/>
      <c r="AX14" s="90"/>
      <c r="AY14" s="90"/>
      <c r="AZ14" s="90"/>
      <c r="BA14" s="90"/>
      <c r="BB14" s="90"/>
      <c r="BC14" s="90"/>
      <c r="BD14" s="90"/>
      <c r="BE14" s="90"/>
      <c r="BF14" s="90"/>
      <c r="BG14" s="90"/>
      <c r="BH14" s="90"/>
      <c r="BI14" s="90"/>
    </row>
    <row r="15" spans="1:61" ht="126.75" customHeight="1" x14ac:dyDescent="0.25">
      <c r="A15" s="209" t="s">
        <v>137</v>
      </c>
      <c r="B15" s="186" t="s">
        <v>138</v>
      </c>
      <c r="C15" s="186" t="s">
        <v>139</v>
      </c>
      <c r="D15" s="204" t="s">
        <v>140</v>
      </c>
      <c r="E15" s="192" t="s">
        <v>141</v>
      </c>
      <c r="F15" s="192" t="s">
        <v>142</v>
      </c>
      <c r="G15" s="168" t="s">
        <v>143</v>
      </c>
      <c r="H15" s="168" t="s">
        <v>144</v>
      </c>
      <c r="I15" s="192" t="s">
        <v>145</v>
      </c>
      <c r="J15" s="194" t="s">
        <v>146</v>
      </c>
      <c r="K15" s="196">
        <f>IF(J15="","",IF(J15="Muy Baja",0.2,IF(J15="Baja",0.4,IF(J15="Media",0.6,IF(J15="Alta",0.8,IF(J15="Muy Alta",1,))))))</f>
        <v>0.6</v>
      </c>
      <c r="L15" s="194" t="s">
        <v>147</v>
      </c>
      <c r="M15" s="196">
        <f>IF(L15="","",IF(L15="Leve",0.2,IF(L15="Menor",0.4,IF(L15="Moderado",0.6,IF(L15="Mayor",0.8,IF(L15="Catastrófico",1,))))))</f>
        <v>0.6</v>
      </c>
      <c r="N15" s="256"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Moderado</v>
      </c>
      <c r="O15" s="92"/>
      <c r="P15" s="93" t="s">
        <v>148</v>
      </c>
      <c r="Q15" s="92" t="str">
        <f>IF(OR(R15="Preventivo",R15="Detectivo"),"Probabilidad",IF(R15="Correctivo","Impacto",""))</f>
        <v>Impacto</v>
      </c>
      <c r="R15" s="94" t="s">
        <v>149</v>
      </c>
      <c r="S15" s="94" t="s">
        <v>150</v>
      </c>
      <c r="T15" s="27" t="str">
        <f>IF(AND(R15="Preventivo",S15="Automático"),"50%",IF(AND(R15="Preventivo",S15="Manual"),"40%",IF(AND(R15="Detectivo",S15="Automático"),"40%",IF(AND(R15="Detectivo",S15="Manual"),"30%",IF(AND(R15="Correctivo",S15="Automático"),"35%",IF(AND(R15="Correctivo",S15="Manual"),"25%",""))))))</f>
        <v>25%</v>
      </c>
      <c r="U15" s="94" t="s">
        <v>151</v>
      </c>
      <c r="V15" s="94" t="s">
        <v>152</v>
      </c>
      <c r="W15" s="94" t="s">
        <v>153</v>
      </c>
      <c r="X15" s="95" t="s">
        <v>154</v>
      </c>
      <c r="Y15" s="96">
        <f>IFERROR(IF(Q15="Probabilidad",(K15-(+K15*T15)),IF(Q15="Impacto",K15,"")),"")</f>
        <v>0.6</v>
      </c>
      <c r="Z15" s="29" t="str">
        <f t="shared" ref="Z15:Z17" si="0">IFERROR(IF(Y15="","",IF(Y15&lt;=0.2,"Muy Baja",IF(Y15&lt;=0.4,"Baja",IF(Y15&lt;=0.6,"Media",IF(Y15&lt;=0.8,"Alta","Muy Alta"))))),"")</f>
        <v>Media</v>
      </c>
      <c r="AA15" s="27">
        <f>+Y15</f>
        <v>0.6</v>
      </c>
      <c r="AB15" s="29" t="str">
        <f>IFERROR(IF(AC15="","",IF(AC15&lt;=0.2,"Leve",IF(AC15&lt;=0.4,"Menor",IF(AC15&lt;=0.6,"Moderado",IF(AC15&lt;=0.8,"Mayor","Catastrófico"))))),"")</f>
        <v>Moderado</v>
      </c>
      <c r="AC15" s="27">
        <f>IFERROR(IF(Q15="Impacto",(M15-(+M15*T15)),IF(Q15="Probabilidad",M15,"")),"")</f>
        <v>0.44999999999999996</v>
      </c>
      <c r="AD15" s="194" t="str">
        <f>IFERROR(IF(AE15=0,"",IF(AND(AE15&gt;0,AE15&lt;=0.2),"Muy Baja",IF(AE15&lt;=0.4,"Baja",IF(AE15&lt;=0.6,"Media",IF(AE15&lt;=0.8,"Alta","Muy Alta"))))),"")</f>
        <v>Muy Baja</v>
      </c>
      <c r="AE15" s="199">
        <f>MIN(Y15:Y19)</f>
        <v>7.7759999999999996E-2</v>
      </c>
      <c r="AF15" s="194" t="str">
        <f>IFERROR(IF(AG15=0,"",IF(AND(AG15&gt;0,AG15&lt;=0.2),"Leve",IF(AG15&lt;=0.4,"Menor",IF(AG15&lt;=0.6,"Moderado",IF(AG15&lt;=0.8,"Mayor","Catastrófico"))))),"")</f>
        <v>Moderado</v>
      </c>
      <c r="AG15" s="199">
        <f>MIN(AC15:AC19)</f>
        <v>0.44999999999999996</v>
      </c>
      <c r="AH15" s="197"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184" t="s">
        <v>155</v>
      </c>
      <c r="AJ15" s="179"/>
      <c r="AK15" s="159" t="s">
        <v>156</v>
      </c>
      <c r="AL15" s="159" t="s">
        <v>157</v>
      </c>
      <c r="AM15" s="159" t="s">
        <v>158</v>
      </c>
      <c r="AN15" s="159" t="s">
        <v>159</v>
      </c>
      <c r="AO15" s="159" t="s">
        <v>160</v>
      </c>
      <c r="AP15" s="159" t="s">
        <v>161</v>
      </c>
      <c r="AQ15" s="164" t="s">
        <v>162</v>
      </c>
      <c r="AR15" s="164" t="s">
        <v>376</v>
      </c>
      <c r="AS15" s="164" t="s">
        <v>162</v>
      </c>
      <c r="AT15" s="79"/>
      <c r="AU15" s="79"/>
      <c r="AV15" s="79"/>
      <c r="AW15" s="79"/>
      <c r="AX15" s="79"/>
      <c r="AY15" s="79"/>
      <c r="AZ15" s="79"/>
      <c r="BA15" s="79"/>
      <c r="BB15" s="79"/>
      <c r="BC15" s="79"/>
      <c r="BD15" s="79"/>
      <c r="BE15" s="79"/>
      <c r="BF15" s="79"/>
      <c r="BG15" s="79"/>
      <c r="BH15" s="79"/>
      <c r="BI15" s="79"/>
    </row>
    <row r="16" spans="1:61" ht="84.75" customHeight="1" x14ac:dyDescent="0.25">
      <c r="A16" s="209"/>
      <c r="B16" s="186"/>
      <c r="C16" s="186"/>
      <c r="D16" s="205"/>
      <c r="E16" s="193"/>
      <c r="F16" s="193"/>
      <c r="G16" s="257"/>
      <c r="H16" s="169"/>
      <c r="I16" s="193"/>
      <c r="J16" s="195"/>
      <c r="K16" s="196"/>
      <c r="L16" s="195"/>
      <c r="M16" s="196"/>
      <c r="N16" s="256"/>
      <c r="O16" s="92">
        <v>1</v>
      </c>
      <c r="P16" s="93" t="s">
        <v>163</v>
      </c>
      <c r="Q16" s="92" t="str">
        <f>IF(OR(R16="Preventivo",R16="Detectivo"),"Probabilidad",IF(R16="Correctivo","Impacto",""))</f>
        <v>Probabilidad</v>
      </c>
      <c r="R16" s="94" t="s">
        <v>164</v>
      </c>
      <c r="S16" s="94" t="s">
        <v>150</v>
      </c>
      <c r="T16" s="27" t="str">
        <f t="shared" ref="T16:T19" si="1">IF(AND(R16="Preventivo",S16="Automático"),"50%",IF(AND(R16="Preventivo",S16="Manual"),"40%",IF(AND(R16="Detectivo",S16="Automático"),"40%",IF(AND(R16="Detectivo",S16="Manual"),"30%",IF(AND(R16="Correctivo",S16="Automático"),"35%",IF(AND(R16="Correctivo",S16="Manual"),"25%",""))))))</f>
        <v>40%</v>
      </c>
      <c r="U16" s="94" t="s">
        <v>151</v>
      </c>
      <c r="V16" s="94" t="s">
        <v>152</v>
      </c>
      <c r="W16" s="94" t="s">
        <v>153</v>
      </c>
      <c r="X16" s="95" t="s">
        <v>165</v>
      </c>
      <c r="Y16" s="96">
        <f>IFERROR(IF(AND(Q15="Probabilidad",Q16="Probabilidad"),(AA15-(+AA15*T16)),IF(Q16="Probabilidad",(K15-(+K15*T16)),IF(Q16="Impacto",AA15,""))),"")</f>
        <v>0.36</v>
      </c>
      <c r="Z16" s="29" t="str">
        <f t="shared" si="0"/>
        <v>Baja</v>
      </c>
      <c r="AA16" s="27">
        <f t="shared" ref="AA16:AA17" si="2">+Y16</f>
        <v>0.36</v>
      </c>
      <c r="AB16" s="29" t="str">
        <f t="shared" ref="AB16:AB17" si="3">IFERROR(IF(AC16="","",IF(AC16&lt;=0.2,"Leve",IF(AC16&lt;=0.4,"Menor",IF(AC16&lt;=0.6,"Moderado",IF(AC16&lt;=0.8,"Mayor","Catastrófico"))))),"")</f>
        <v>Moderado</v>
      </c>
      <c r="AC16" s="27">
        <f>IFERROR(IF(AND(Q15="Impacto",Q16="Impacto"),(AC15-(+AC15*T16)),IF(Q16="Impacto",(#REF!-(+#REF!*T16)),IF(Q16="Probabilidad",AC15,""))),"")</f>
        <v>0.44999999999999996</v>
      </c>
      <c r="AD16" s="195"/>
      <c r="AE16" s="200"/>
      <c r="AF16" s="195"/>
      <c r="AG16" s="200"/>
      <c r="AH16" s="198"/>
      <c r="AI16" s="185"/>
      <c r="AJ16" s="180"/>
      <c r="AK16" s="160"/>
      <c r="AL16" s="160"/>
      <c r="AM16" s="160"/>
      <c r="AN16" s="160"/>
      <c r="AO16" s="160"/>
      <c r="AP16" s="160"/>
      <c r="AQ16" s="165"/>
      <c r="AR16" s="165"/>
      <c r="AS16" s="165"/>
      <c r="AT16" s="79"/>
      <c r="AU16" s="79"/>
      <c r="AV16" s="79"/>
      <c r="AW16" s="79"/>
      <c r="AX16" s="79"/>
      <c r="AY16" s="79"/>
      <c r="AZ16" s="79"/>
      <c r="BA16" s="79"/>
      <c r="BB16" s="79"/>
      <c r="BC16" s="79"/>
      <c r="BD16" s="79"/>
      <c r="BE16" s="79"/>
      <c r="BF16" s="79"/>
      <c r="BG16" s="79"/>
      <c r="BH16" s="79"/>
      <c r="BI16" s="79"/>
    </row>
    <row r="17" spans="1:61" ht="118.5" customHeight="1" x14ac:dyDescent="0.25">
      <c r="A17" s="209"/>
      <c r="B17" s="186"/>
      <c r="C17" s="186"/>
      <c r="D17" s="205"/>
      <c r="E17" s="193"/>
      <c r="F17" s="193"/>
      <c r="G17" s="257"/>
      <c r="H17" s="97" t="s">
        <v>166</v>
      </c>
      <c r="I17" s="193"/>
      <c r="J17" s="195"/>
      <c r="K17" s="196"/>
      <c r="L17" s="195"/>
      <c r="M17" s="196"/>
      <c r="N17" s="256"/>
      <c r="O17" s="92">
        <v>2</v>
      </c>
      <c r="P17" s="93" t="s">
        <v>167</v>
      </c>
      <c r="Q17" s="92" t="str">
        <f>IF(OR(R17="Preventivo",R17="Detectivo"),"Probabilidad",IF(R17="Correctivo","Impacto",""))</f>
        <v>Probabilidad</v>
      </c>
      <c r="R17" s="94" t="s">
        <v>164</v>
      </c>
      <c r="S17" s="94" t="s">
        <v>150</v>
      </c>
      <c r="T17" s="27" t="str">
        <f t="shared" si="1"/>
        <v>40%</v>
      </c>
      <c r="U17" s="94" t="s">
        <v>151</v>
      </c>
      <c r="V17" s="94" t="s">
        <v>168</v>
      </c>
      <c r="W17" s="94" t="s">
        <v>153</v>
      </c>
      <c r="X17" s="95" t="s">
        <v>169</v>
      </c>
      <c r="Y17" s="96">
        <f>IFERROR(IF(AND(Q16="Probabilidad",Q17="Probabilidad"),(AA16-(+AA16*T17)),IF(AND(Q16="Impacto",Q17="Probabilidad"),(AA15-(+AA15*T17)),IF(Q17="Impacto",AA16,""))),"")</f>
        <v>0.216</v>
      </c>
      <c r="Z17" s="29" t="str">
        <f t="shared" si="0"/>
        <v>Baja</v>
      </c>
      <c r="AA17" s="27">
        <f t="shared" si="2"/>
        <v>0.216</v>
      </c>
      <c r="AB17" s="29" t="str">
        <f t="shared" si="3"/>
        <v>Moderado</v>
      </c>
      <c r="AC17" s="27">
        <f>IFERROR(IF(AND(Q16="Impacto",Q17="Impacto"),(AC16-(+AC16*T17)),IF(AND(Q16="Probabilidad",Q17="Impacto"),(AC15-(+AC15*T17)),IF(Q17="Probabilidad",AC16,""))),"")</f>
        <v>0.44999999999999996</v>
      </c>
      <c r="AD17" s="195"/>
      <c r="AE17" s="200"/>
      <c r="AF17" s="195"/>
      <c r="AG17" s="200"/>
      <c r="AH17" s="198"/>
      <c r="AI17" s="185"/>
      <c r="AJ17" s="180"/>
      <c r="AK17" s="160"/>
      <c r="AL17" s="160"/>
      <c r="AM17" s="160"/>
      <c r="AN17" s="160"/>
      <c r="AO17" s="160"/>
      <c r="AP17" s="160"/>
      <c r="AQ17" s="165"/>
      <c r="AR17" s="165"/>
      <c r="AS17" s="165"/>
      <c r="AT17" s="79"/>
      <c r="AU17" s="79"/>
      <c r="AV17" s="79"/>
      <c r="AW17" s="79"/>
      <c r="AX17" s="79"/>
      <c r="AY17" s="79"/>
      <c r="AZ17" s="79"/>
      <c r="BA17" s="79"/>
      <c r="BB17" s="79"/>
      <c r="BC17" s="79"/>
      <c r="BD17" s="79"/>
      <c r="BE17" s="79"/>
      <c r="BF17" s="79"/>
      <c r="BG17" s="79"/>
      <c r="BH17" s="79"/>
      <c r="BI17" s="79"/>
    </row>
    <row r="18" spans="1:61" ht="141" customHeight="1" x14ac:dyDescent="0.25">
      <c r="A18" s="209"/>
      <c r="B18" s="186"/>
      <c r="C18" s="186"/>
      <c r="D18" s="205"/>
      <c r="E18" s="193"/>
      <c r="F18" s="193"/>
      <c r="G18" s="257"/>
      <c r="H18" s="97" t="s">
        <v>170</v>
      </c>
      <c r="I18" s="193"/>
      <c r="J18" s="195"/>
      <c r="K18" s="196"/>
      <c r="L18" s="195"/>
      <c r="M18" s="196"/>
      <c r="N18" s="256"/>
      <c r="O18" s="92">
        <v>3</v>
      </c>
      <c r="P18" s="93" t="s">
        <v>171</v>
      </c>
      <c r="Q18" s="92" t="str">
        <f t="shared" ref="Q18:Q19" si="4">IF(OR(R18="Preventivo",R18="Detectivo"),"Probabilidad",IF(R18="Correctivo","Impacto",""))</f>
        <v>Probabilidad</v>
      </c>
      <c r="R18" s="94" t="s">
        <v>164</v>
      </c>
      <c r="S18" s="94" t="s">
        <v>150</v>
      </c>
      <c r="T18" s="27" t="str">
        <f t="shared" si="1"/>
        <v>40%</v>
      </c>
      <c r="U18" s="94" t="s">
        <v>151</v>
      </c>
      <c r="V18" s="94" t="s">
        <v>152</v>
      </c>
      <c r="W18" s="94" t="s">
        <v>153</v>
      </c>
      <c r="X18" s="95" t="s">
        <v>172</v>
      </c>
      <c r="Y18" s="96">
        <f t="shared" ref="Y18:Y19" si="5">IFERROR(IF(AND(Q17="Probabilidad",Q18="Probabilidad"),(AA17-(+AA17*T18)),IF(AND(Q17="Impacto",Q18="Probabilidad"),(AA16-(+AA16*T18)),IF(Q18="Impacto",AA17,""))),"")</f>
        <v>0.12959999999999999</v>
      </c>
      <c r="Z18" s="29" t="str">
        <f t="shared" ref="Z18:Z19" si="6">IFERROR(IF(Y18="","",IF(Y18&lt;=0.2,"Muy Baja",IF(Y18&lt;=0.4,"Baja",IF(Y18&lt;=0.6,"Media",IF(Y18&lt;=0.8,"Alta","Muy Alta"))))),"")</f>
        <v>Muy Baja</v>
      </c>
      <c r="AA18" s="27">
        <f t="shared" ref="AA18:AA19" si="7">+Y18</f>
        <v>0.12959999999999999</v>
      </c>
      <c r="AB18" s="29" t="str">
        <f t="shared" ref="AB18:AB19" si="8">IFERROR(IF(AC18="","",IF(AC18&lt;=0.2,"Leve",IF(AC18&lt;=0.4,"Menor",IF(AC18&lt;=0.6,"Moderado",IF(AC18&lt;=0.8,"Mayor","Catastrófico"))))),"")</f>
        <v>Moderado</v>
      </c>
      <c r="AC18" s="27">
        <f t="shared" ref="AC18:AC19" si="9">IFERROR(IF(AND(Q17="Impacto",Q18="Impacto"),(AC17-(+AC17*T18)),IF(AND(Q17="Probabilidad",Q18="Impacto"),(AC16-(+AC16*T18)),IF(Q18="Probabilidad",AC17,""))),"")</f>
        <v>0.44999999999999996</v>
      </c>
      <c r="AD18" s="195"/>
      <c r="AE18" s="200"/>
      <c r="AF18" s="195"/>
      <c r="AG18" s="200"/>
      <c r="AH18" s="198"/>
      <c r="AI18" s="185"/>
      <c r="AJ18" s="180"/>
      <c r="AK18" s="160"/>
      <c r="AL18" s="160"/>
      <c r="AM18" s="160"/>
      <c r="AN18" s="160"/>
      <c r="AO18" s="160"/>
      <c r="AP18" s="160"/>
      <c r="AQ18" s="165"/>
      <c r="AR18" s="165"/>
      <c r="AS18" s="165"/>
      <c r="AT18" s="79"/>
      <c r="AU18" s="79"/>
      <c r="AV18" s="79"/>
      <c r="AW18" s="79"/>
      <c r="AX18" s="79"/>
      <c r="AY18" s="79"/>
      <c r="AZ18" s="79"/>
      <c r="BA18" s="79"/>
      <c r="BB18" s="79"/>
      <c r="BC18" s="79"/>
      <c r="BD18" s="79"/>
      <c r="BE18" s="79"/>
      <c r="BF18" s="79"/>
      <c r="BG18" s="79"/>
      <c r="BH18" s="79"/>
      <c r="BI18" s="79"/>
    </row>
    <row r="19" spans="1:61" ht="188.25" customHeight="1" x14ac:dyDescent="0.25">
      <c r="A19" s="209"/>
      <c r="B19" s="186"/>
      <c r="C19" s="186"/>
      <c r="D19" s="259"/>
      <c r="E19" s="220"/>
      <c r="F19" s="220"/>
      <c r="G19" s="169"/>
      <c r="H19" s="97" t="s">
        <v>173</v>
      </c>
      <c r="I19" s="193"/>
      <c r="J19" s="195"/>
      <c r="K19" s="196"/>
      <c r="L19" s="195"/>
      <c r="M19" s="196"/>
      <c r="N19" s="256"/>
      <c r="O19" s="92">
        <v>4</v>
      </c>
      <c r="P19" s="93" t="s">
        <v>174</v>
      </c>
      <c r="Q19" s="92" t="str">
        <f t="shared" si="4"/>
        <v>Probabilidad</v>
      </c>
      <c r="R19" s="94" t="s">
        <v>164</v>
      </c>
      <c r="S19" s="94" t="s">
        <v>150</v>
      </c>
      <c r="T19" s="27" t="str">
        <f t="shared" si="1"/>
        <v>40%</v>
      </c>
      <c r="U19" s="94" t="s">
        <v>151</v>
      </c>
      <c r="V19" s="94" t="s">
        <v>168</v>
      </c>
      <c r="W19" s="94" t="s">
        <v>153</v>
      </c>
      <c r="X19" s="95" t="s">
        <v>175</v>
      </c>
      <c r="Y19" s="96">
        <f t="shared" si="5"/>
        <v>7.7759999999999996E-2</v>
      </c>
      <c r="Z19" s="29" t="str">
        <f t="shared" si="6"/>
        <v>Muy Baja</v>
      </c>
      <c r="AA19" s="27">
        <f t="shared" si="7"/>
        <v>7.7759999999999996E-2</v>
      </c>
      <c r="AB19" s="29" t="str">
        <f t="shared" si="8"/>
        <v>Moderado</v>
      </c>
      <c r="AC19" s="27">
        <f t="shared" si="9"/>
        <v>0.44999999999999996</v>
      </c>
      <c r="AD19" s="195"/>
      <c r="AE19" s="200"/>
      <c r="AF19" s="195"/>
      <c r="AG19" s="200"/>
      <c r="AH19" s="198"/>
      <c r="AI19" s="185"/>
      <c r="AJ19" s="181"/>
      <c r="AK19" s="160"/>
      <c r="AL19" s="160"/>
      <c r="AM19" s="160"/>
      <c r="AN19" s="160"/>
      <c r="AO19" s="160"/>
      <c r="AP19" s="160"/>
      <c r="AQ19" s="166"/>
      <c r="AR19" s="166"/>
      <c r="AS19" s="166"/>
      <c r="AT19" s="79"/>
      <c r="AU19" s="79"/>
      <c r="AV19" s="79"/>
      <c r="AW19" s="79"/>
      <c r="AX19" s="79"/>
      <c r="AY19" s="79"/>
      <c r="AZ19" s="79"/>
      <c r="BA19" s="79"/>
      <c r="BB19" s="79"/>
      <c r="BC19" s="79"/>
      <c r="BD19" s="79"/>
      <c r="BE19" s="79"/>
      <c r="BF19" s="79"/>
      <c r="BG19" s="79"/>
      <c r="BH19" s="79"/>
      <c r="BI19" s="79"/>
    </row>
    <row r="20" spans="1:61" ht="73.5" customHeight="1" x14ac:dyDescent="0.25">
      <c r="A20" s="209" t="s">
        <v>176</v>
      </c>
      <c r="B20" s="186" t="s">
        <v>177</v>
      </c>
      <c r="C20" s="186" t="s">
        <v>178</v>
      </c>
      <c r="D20" s="186" t="s">
        <v>140</v>
      </c>
      <c r="E20" s="186" t="s">
        <v>179</v>
      </c>
      <c r="F20" s="186" t="s">
        <v>180</v>
      </c>
      <c r="G20" s="258" t="s">
        <v>181</v>
      </c>
      <c r="H20" s="97" t="s">
        <v>182</v>
      </c>
      <c r="I20" s="192" t="s">
        <v>183</v>
      </c>
      <c r="J20" s="194" t="s">
        <v>146</v>
      </c>
      <c r="K20" s="196">
        <f>IF(J20="","",IF(J20="Muy Baja",0.2,IF(J20="Baja",0.4,IF(J20="Media",0.6,IF(J20="Alta",0.8,IF(J20="Muy Alta",1,))))))</f>
        <v>0.6</v>
      </c>
      <c r="L20" s="194" t="s">
        <v>147</v>
      </c>
      <c r="M20" s="196">
        <f>IF(L20="","",IF(L20="Leve",0.2,IF(L20="Menor",0.4,IF(L20="Moderado",0.6,IF(L20="Mayor",0.8,IF(L20="Catastrófico",1,))))))</f>
        <v>0.6</v>
      </c>
      <c r="N20" s="256"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Moderado</v>
      </c>
      <c r="O20" s="92">
        <v>1</v>
      </c>
      <c r="P20" s="93" t="s">
        <v>184</v>
      </c>
      <c r="Q20" s="92" t="str">
        <f>IF(OR(R20="Preventivo",R20="Detectivo"),"Probabilidad",IF(R20="Correctivo","Impacto",""))</f>
        <v>Probabilidad</v>
      </c>
      <c r="R20" s="94" t="s">
        <v>164</v>
      </c>
      <c r="S20" s="94" t="s">
        <v>150</v>
      </c>
      <c r="T20" s="27" t="str">
        <f>IF(AND(R20="Preventivo",S20="Automático"),"50%",IF(AND(R20="Preventivo",S20="Manual"),"40%",IF(AND(R20="Detectivo",S20="Automático"),"40%",IF(AND(R20="Detectivo",S20="Manual"),"30%",IF(AND(R20="Correctivo",S20="Automático"),"35%",IF(AND(R20="Correctivo",S20="Manual"),"25%",""))))))</f>
        <v>40%</v>
      </c>
      <c r="U20" s="94" t="s">
        <v>151</v>
      </c>
      <c r="V20" s="94" t="s">
        <v>152</v>
      </c>
      <c r="W20" s="94" t="s">
        <v>153</v>
      </c>
      <c r="X20" s="95" t="s">
        <v>185</v>
      </c>
      <c r="Y20" s="96">
        <f>IFERROR(IF(Q20="Probabilidad",(K20-(+K20*T20)),IF(Q20="Impacto",K20,"")),"")</f>
        <v>0.36</v>
      </c>
      <c r="Z20" s="29" t="str">
        <f t="shared" ref="Z20:Z22" si="10">IFERROR(IF(Y20="","",IF(Y20&lt;=0.2,"Muy Baja",IF(Y20&lt;=0.4,"Baja",IF(Y20&lt;=0.6,"Media",IF(Y20&lt;=0.8,"Alta","Muy Alta"))))),"")</f>
        <v>Baja</v>
      </c>
      <c r="AA20" s="27">
        <f>+Y20</f>
        <v>0.36</v>
      </c>
      <c r="AB20" s="29" t="str">
        <f>IFERROR(IF(AC20="","",IF(AC20&lt;=0.2,"Leve",IF(AC20&lt;=0.4,"Menor",IF(AC20&lt;=0.6,"Moderado",IF(AC20&lt;=0.8,"Mayor","Catastrófico"))))),"")</f>
        <v>Moderado</v>
      </c>
      <c r="AC20" s="27">
        <f>IFERROR(IF(Q20="Impacto",(M20-(+M20*T20)),IF(Q20="Probabilidad",M20,"")),"")</f>
        <v>0.6</v>
      </c>
      <c r="AD20" s="194" t="str">
        <f t="shared" ref="AD20" si="11">IFERROR(IF(AE20=0,"",IF(AND(AE20&gt;0,AE20&lt;=0.2),"Muy Baja",IF(AE20&lt;=0.4,"Baja",IF(AE20&lt;=0.6,"Media",IF(AE20&lt;=0.8,"Alta","Muy Alta"))))),"")</f>
        <v>Muy Baja</v>
      </c>
      <c r="AE20" s="199">
        <f t="shared" ref="AE20" si="12">MIN(Y20:Y26)</f>
        <v>2.7993599999999997E-2</v>
      </c>
      <c r="AF20" s="194" t="str">
        <f t="shared" ref="AF20" si="13">IFERROR(IF(AG20=0,"",IF(AND(AG20&gt;0,AG20&lt;=0.2),"Leve",IF(AG20&lt;=0.4,"Menor",IF(AG20&lt;=0.6,"Moderado",IF(AG20&lt;=0.8,"Mayor","Catastrófico"))))),"")</f>
        <v>Moderado</v>
      </c>
      <c r="AG20" s="199">
        <f t="shared" ref="AG20" si="14">MIN(AC20:AC26)</f>
        <v>0.6</v>
      </c>
      <c r="AH20" s="197" t="str">
        <f t="shared" ref="AH20" si="15">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Moderado</v>
      </c>
      <c r="AI20" s="184" t="s">
        <v>155</v>
      </c>
      <c r="AJ20" s="176" t="s">
        <v>186</v>
      </c>
      <c r="AK20" s="159" t="s">
        <v>187</v>
      </c>
      <c r="AL20" s="164" t="s">
        <v>188</v>
      </c>
      <c r="AM20" s="164" t="s">
        <v>189</v>
      </c>
      <c r="AN20" s="164" t="s">
        <v>188</v>
      </c>
      <c r="AO20" s="164" t="s">
        <v>189</v>
      </c>
      <c r="AP20" s="164" t="s">
        <v>190</v>
      </c>
      <c r="AQ20" s="164" t="s">
        <v>162</v>
      </c>
      <c r="AR20" s="164" t="s">
        <v>377</v>
      </c>
      <c r="AS20" s="164" t="s">
        <v>162</v>
      </c>
      <c r="AT20" s="79"/>
      <c r="AU20" s="79"/>
      <c r="AV20" s="79"/>
      <c r="AW20" s="79"/>
      <c r="AX20" s="79"/>
      <c r="AY20" s="79"/>
      <c r="AZ20" s="79"/>
      <c r="BA20" s="79"/>
      <c r="BB20" s="79"/>
      <c r="BC20" s="79"/>
      <c r="BD20" s="79"/>
      <c r="BE20" s="79"/>
      <c r="BF20" s="79"/>
      <c r="BG20" s="79"/>
      <c r="BH20" s="79"/>
      <c r="BI20" s="79"/>
    </row>
    <row r="21" spans="1:61" ht="93" customHeight="1" x14ac:dyDescent="0.25">
      <c r="A21" s="209"/>
      <c r="B21" s="186"/>
      <c r="C21" s="186"/>
      <c r="D21" s="186"/>
      <c r="E21" s="186"/>
      <c r="F21" s="186"/>
      <c r="G21" s="258"/>
      <c r="H21" s="95" t="s">
        <v>191</v>
      </c>
      <c r="I21" s="193"/>
      <c r="J21" s="195"/>
      <c r="K21" s="196"/>
      <c r="L21" s="195"/>
      <c r="M21" s="196"/>
      <c r="N21" s="256"/>
      <c r="O21" s="92">
        <v>2</v>
      </c>
      <c r="P21" s="93" t="s">
        <v>192</v>
      </c>
      <c r="Q21" s="92" t="str">
        <f>IF(OR(R21="Preventivo",R21="Detectivo"),"Probabilidad",IF(R21="Correctivo","Impacto",""))</f>
        <v>Probabilidad</v>
      </c>
      <c r="R21" s="94" t="s">
        <v>164</v>
      </c>
      <c r="S21" s="94" t="s">
        <v>150</v>
      </c>
      <c r="T21" s="27" t="str">
        <f t="shared" ref="T21:T26" si="16">IF(AND(R21="Preventivo",S21="Automático"),"50%",IF(AND(R21="Preventivo",S21="Manual"),"40%",IF(AND(R21="Detectivo",S21="Automático"),"40%",IF(AND(R21="Detectivo",S21="Manual"),"30%",IF(AND(R21="Correctivo",S21="Automático"),"35%",IF(AND(R21="Correctivo",S21="Manual"),"25%",""))))))</f>
        <v>40%</v>
      </c>
      <c r="U21" s="94" t="s">
        <v>151</v>
      </c>
      <c r="V21" s="94" t="s">
        <v>168</v>
      </c>
      <c r="W21" s="94" t="s">
        <v>153</v>
      </c>
      <c r="X21" s="95" t="s">
        <v>193</v>
      </c>
      <c r="Y21" s="96">
        <f>IFERROR(IF(AND(Q20="Probabilidad",Q21="Probabilidad"),(AA20-(+AA20*T21)),IF(Q21="Probabilidad",(K20-(+K20*T21)),IF(Q21="Impacto",AA20,""))),"")</f>
        <v>0.216</v>
      </c>
      <c r="Z21" s="29" t="str">
        <f t="shared" si="10"/>
        <v>Baja</v>
      </c>
      <c r="AA21" s="27">
        <f t="shared" ref="AA21:AA22" si="17">+Y21</f>
        <v>0.216</v>
      </c>
      <c r="AB21" s="29" t="str">
        <f t="shared" ref="AB21:AB22" si="18">IFERROR(IF(AC21="","",IF(AC21&lt;=0.2,"Leve",IF(AC21&lt;=0.4,"Menor",IF(AC21&lt;=0.6,"Moderado",IF(AC21&lt;=0.8,"Mayor","Catastrófico"))))),"")</f>
        <v>Moderado</v>
      </c>
      <c r="AC21" s="27">
        <f>IFERROR(IF(AND(Q20="Impacto",Q21="Impacto"),(AC20-(+AC20*T21)),IF(Q21="Impacto",(#REF!-(+#REF!*T21)),IF(Q21="Probabilidad",AC20,""))),"")</f>
        <v>0.6</v>
      </c>
      <c r="AD21" s="195"/>
      <c r="AE21" s="200"/>
      <c r="AF21" s="195"/>
      <c r="AG21" s="200"/>
      <c r="AH21" s="198"/>
      <c r="AI21" s="185"/>
      <c r="AJ21" s="177"/>
      <c r="AK21" s="160"/>
      <c r="AL21" s="165"/>
      <c r="AM21" s="165"/>
      <c r="AN21" s="165"/>
      <c r="AO21" s="165"/>
      <c r="AP21" s="165"/>
      <c r="AQ21" s="165"/>
      <c r="AR21" s="165"/>
      <c r="AS21" s="165"/>
      <c r="AT21" s="79"/>
      <c r="AU21" s="79"/>
      <c r="AV21" s="79"/>
      <c r="AW21" s="79"/>
      <c r="AX21" s="79"/>
      <c r="AY21" s="79"/>
      <c r="AZ21" s="79"/>
      <c r="BA21" s="79"/>
      <c r="BB21" s="79"/>
      <c r="BC21" s="79"/>
      <c r="BD21" s="79"/>
      <c r="BE21" s="79"/>
      <c r="BF21" s="79"/>
      <c r="BG21" s="79"/>
      <c r="BH21" s="79"/>
      <c r="BI21" s="79"/>
    </row>
    <row r="22" spans="1:61" ht="102" customHeight="1" x14ac:dyDescent="0.25">
      <c r="A22" s="209"/>
      <c r="B22" s="186"/>
      <c r="C22" s="186"/>
      <c r="D22" s="186"/>
      <c r="E22" s="186"/>
      <c r="F22" s="186"/>
      <c r="G22" s="258"/>
      <c r="H22" s="95" t="s">
        <v>194</v>
      </c>
      <c r="I22" s="193"/>
      <c r="J22" s="195"/>
      <c r="K22" s="196"/>
      <c r="L22" s="195"/>
      <c r="M22" s="196"/>
      <c r="N22" s="256"/>
      <c r="O22" s="92">
        <v>3</v>
      </c>
      <c r="P22" s="93" t="s">
        <v>195</v>
      </c>
      <c r="Q22" s="92" t="str">
        <f>IF(OR(R22="Preventivo",R22="Detectivo"),"Probabilidad",IF(R22="Correctivo","Impacto",""))</f>
        <v>Probabilidad</v>
      </c>
      <c r="R22" s="94" t="s">
        <v>164</v>
      </c>
      <c r="S22" s="94" t="s">
        <v>150</v>
      </c>
      <c r="T22" s="27" t="str">
        <f t="shared" si="16"/>
        <v>40%</v>
      </c>
      <c r="U22" s="94" t="s">
        <v>151</v>
      </c>
      <c r="V22" s="94" t="s">
        <v>168</v>
      </c>
      <c r="W22" s="94" t="s">
        <v>153</v>
      </c>
      <c r="X22" s="95" t="s">
        <v>196</v>
      </c>
      <c r="Y22" s="96">
        <f>IFERROR(IF(AND(Q21="Probabilidad",Q22="Probabilidad"),(AA21-(+AA21*T22)),IF(AND(Q21="Impacto",Q22="Probabilidad"),(AA20-(+AA20*T22)),IF(Q22="Impacto",AA21,""))),"")</f>
        <v>0.12959999999999999</v>
      </c>
      <c r="Z22" s="29" t="str">
        <f t="shared" si="10"/>
        <v>Muy Baja</v>
      </c>
      <c r="AA22" s="27">
        <f t="shared" si="17"/>
        <v>0.12959999999999999</v>
      </c>
      <c r="AB22" s="29" t="str">
        <f t="shared" si="18"/>
        <v>Moderado</v>
      </c>
      <c r="AC22" s="27">
        <f>IFERROR(IF(AND(Q21="Impacto",Q22="Impacto"),(AC21-(+AC21*T22)),IF(AND(Q21="Probabilidad",Q22="Impacto"),(AC20-(+AC20*T22)),IF(Q22="Probabilidad",AC21,""))),"")</f>
        <v>0.6</v>
      </c>
      <c r="AD22" s="195"/>
      <c r="AE22" s="200"/>
      <c r="AF22" s="195"/>
      <c r="AG22" s="200"/>
      <c r="AH22" s="198"/>
      <c r="AI22" s="185"/>
      <c r="AJ22" s="177"/>
      <c r="AK22" s="160"/>
      <c r="AL22" s="165"/>
      <c r="AM22" s="165"/>
      <c r="AN22" s="165"/>
      <c r="AO22" s="165"/>
      <c r="AP22" s="165"/>
      <c r="AQ22" s="165"/>
      <c r="AR22" s="165"/>
      <c r="AS22" s="165"/>
      <c r="AT22" s="79"/>
      <c r="AU22" s="79"/>
      <c r="AV22" s="79"/>
      <c r="AW22" s="79"/>
      <c r="AX22" s="79"/>
      <c r="AY22" s="79"/>
      <c r="AZ22" s="79"/>
      <c r="BA22" s="79"/>
      <c r="BB22" s="79"/>
      <c r="BC22" s="79"/>
      <c r="BD22" s="79"/>
      <c r="BE22" s="79"/>
      <c r="BF22" s="79"/>
      <c r="BG22" s="79"/>
      <c r="BH22" s="79"/>
      <c r="BI22" s="79"/>
    </row>
    <row r="23" spans="1:61" ht="99" customHeight="1" x14ac:dyDescent="0.25">
      <c r="A23" s="209"/>
      <c r="B23" s="186"/>
      <c r="C23" s="186"/>
      <c r="D23" s="186"/>
      <c r="E23" s="186"/>
      <c r="F23" s="186"/>
      <c r="G23" s="258"/>
      <c r="H23" s="95" t="s">
        <v>197</v>
      </c>
      <c r="I23" s="193"/>
      <c r="J23" s="195"/>
      <c r="K23" s="196"/>
      <c r="L23" s="195"/>
      <c r="M23" s="196"/>
      <c r="N23" s="256"/>
      <c r="O23" s="92">
        <v>4</v>
      </c>
      <c r="P23" s="93" t="s">
        <v>198</v>
      </c>
      <c r="Q23" s="92" t="str">
        <f t="shared" ref="Q23:Q24" si="19">IF(OR(R23="Preventivo",R23="Detectivo"),"Probabilidad",IF(R23="Correctivo","Impacto",""))</f>
        <v>Probabilidad</v>
      </c>
      <c r="R23" s="94" t="s">
        <v>164</v>
      </c>
      <c r="S23" s="94" t="s">
        <v>150</v>
      </c>
      <c r="T23" s="27"/>
      <c r="U23" s="94" t="s">
        <v>199</v>
      </c>
      <c r="V23" s="94" t="s">
        <v>168</v>
      </c>
      <c r="W23" s="94" t="s">
        <v>153</v>
      </c>
      <c r="X23" s="95" t="s">
        <v>200</v>
      </c>
      <c r="Y23" s="96">
        <f t="shared" ref="Y23:Y26" si="20">IFERROR(IF(AND(Q22="Probabilidad",Q23="Probabilidad"),(AA22-(+AA22*T23)),IF(AND(Q22="Impacto",Q23="Probabilidad"),(AA21-(+AA21*T23)),IF(Q23="Impacto",AA22,""))),"")</f>
        <v>0.12959999999999999</v>
      </c>
      <c r="Z23" s="29" t="str">
        <f t="shared" ref="Z23:Z29" si="21">IFERROR(IF(Y23="","",IF(Y23&lt;=0.2,"Muy Baja",IF(Y23&lt;=0.4,"Baja",IF(Y23&lt;=0.6,"Media",IF(Y23&lt;=0.8,"Alta","Muy Alta"))))),"")</f>
        <v>Muy Baja</v>
      </c>
      <c r="AA23" s="27">
        <f t="shared" ref="AA23:AA26" si="22">+Y23</f>
        <v>0.12959999999999999</v>
      </c>
      <c r="AB23" s="29" t="str">
        <f t="shared" ref="AB23:AB26" si="23">IFERROR(IF(AC23="","",IF(AC23&lt;=0.2,"Leve",IF(AC23&lt;=0.4,"Menor",IF(AC23&lt;=0.6,"Moderado",IF(AC23&lt;=0.8,"Mayor","Catastrófico"))))),"")</f>
        <v>Moderado</v>
      </c>
      <c r="AC23" s="27">
        <f t="shared" ref="AC23:AC26" si="24">IFERROR(IF(AND(Q22="Impacto",Q23="Impacto"),(AC22-(+AC22*T23)),IF(AND(Q22="Probabilidad",Q23="Impacto"),(AC21-(+AC21*T23)),IF(Q23="Probabilidad",AC22,""))),"")</f>
        <v>0.6</v>
      </c>
      <c r="AD23" s="195"/>
      <c r="AE23" s="200"/>
      <c r="AF23" s="195"/>
      <c r="AG23" s="200"/>
      <c r="AH23" s="198"/>
      <c r="AI23" s="185"/>
      <c r="AJ23" s="177"/>
      <c r="AK23" s="160"/>
      <c r="AL23" s="165"/>
      <c r="AM23" s="165"/>
      <c r="AN23" s="165"/>
      <c r="AO23" s="165"/>
      <c r="AP23" s="165"/>
      <c r="AQ23" s="165"/>
      <c r="AR23" s="165"/>
      <c r="AS23" s="165"/>
      <c r="AT23" s="79"/>
      <c r="AU23" s="79"/>
      <c r="AV23" s="79"/>
      <c r="AW23" s="79"/>
      <c r="AX23" s="79"/>
      <c r="AY23" s="79"/>
      <c r="AZ23" s="79"/>
      <c r="BA23" s="79"/>
      <c r="BB23" s="79"/>
      <c r="BC23" s="79"/>
      <c r="BD23" s="79"/>
      <c r="BE23" s="79"/>
      <c r="BF23" s="79"/>
      <c r="BG23" s="79"/>
      <c r="BH23" s="79"/>
      <c r="BI23" s="79"/>
    </row>
    <row r="24" spans="1:61" ht="62.4" hidden="1" customHeight="1" x14ac:dyDescent="0.25">
      <c r="A24" s="209"/>
      <c r="B24" s="186"/>
      <c r="C24" s="186"/>
      <c r="D24" s="186"/>
      <c r="E24" s="186"/>
      <c r="F24" s="186"/>
      <c r="G24" s="258"/>
      <c r="H24" s="95" t="s">
        <v>201</v>
      </c>
      <c r="I24" s="193"/>
      <c r="J24" s="195"/>
      <c r="K24" s="196"/>
      <c r="L24" s="195"/>
      <c r="M24" s="196"/>
      <c r="N24" s="256"/>
      <c r="O24" s="92">
        <v>5</v>
      </c>
      <c r="P24" s="93" t="s">
        <v>202</v>
      </c>
      <c r="Q24" s="92" t="str">
        <f t="shared" si="19"/>
        <v>Probabilidad</v>
      </c>
      <c r="R24" s="94" t="s">
        <v>164</v>
      </c>
      <c r="S24" s="94" t="s">
        <v>150</v>
      </c>
      <c r="T24" s="27" t="str">
        <f t="shared" si="16"/>
        <v>40%</v>
      </c>
      <c r="U24" s="94" t="s">
        <v>151</v>
      </c>
      <c r="V24" s="94" t="s">
        <v>152</v>
      </c>
      <c r="W24" s="94" t="s">
        <v>203</v>
      </c>
      <c r="X24" s="95" t="s">
        <v>203</v>
      </c>
      <c r="Y24" s="96">
        <f t="shared" si="20"/>
        <v>7.7759999999999996E-2</v>
      </c>
      <c r="Z24" s="29" t="str">
        <f t="shared" si="21"/>
        <v>Muy Baja</v>
      </c>
      <c r="AA24" s="27">
        <f t="shared" si="22"/>
        <v>7.7759999999999996E-2</v>
      </c>
      <c r="AB24" s="29" t="str">
        <f t="shared" si="23"/>
        <v>Moderado</v>
      </c>
      <c r="AC24" s="27">
        <f t="shared" si="24"/>
        <v>0.6</v>
      </c>
      <c r="AD24" s="195"/>
      <c r="AE24" s="200"/>
      <c r="AF24" s="195"/>
      <c r="AG24" s="200"/>
      <c r="AH24" s="198"/>
      <c r="AI24" s="185"/>
      <c r="AJ24" s="177"/>
      <c r="AK24" s="160"/>
      <c r="AL24" s="165"/>
      <c r="AM24" s="165"/>
      <c r="AN24" s="165"/>
      <c r="AO24" s="165"/>
      <c r="AP24" s="165"/>
      <c r="AQ24" s="165"/>
      <c r="AR24" s="165"/>
      <c r="AS24" s="165"/>
      <c r="AT24" s="79"/>
      <c r="AU24" s="79"/>
      <c r="AV24" s="79"/>
      <c r="AW24" s="79"/>
      <c r="AX24" s="79"/>
      <c r="AY24" s="79"/>
      <c r="AZ24" s="79"/>
      <c r="BA24" s="79"/>
      <c r="BB24" s="79"/>
      <c r="BC24" s="79"/>
      <c r="BD24" s="79"/>
      <c r="BE24" s="79"/>
      <c r="BF24" s="79"/>
      <c r="BG24" s="79"/>
      <c r="BH24" s="79"/>
      <c r="BI24" s="79"/>
    </row>
    <row r="25" spans="1:61" ht="83.25" customHeight="1" x14ac:dyDescent="0.25">
      <c r="A25" s="209"/>
      <c r="B25" s="186"/>
      <c r="C25" s="186"/>
      <c r="D25" s="186"/>
      <c r="E25" s="186"/>
      <c r="F25" s="186"/>
      <c r="G25" s="258"/>
      <c r="H25" s="97" t="s">
        <v>204</v>
      </c>
      <c r="I25" s="193"/>
      <c r="J25" s="195"/>
      <c r="K25" s="196"/>
      <c r="L25" s="195"/>
      <c r="M25" s="196"/>
      <c r="N25" s="256"/>
      <c r="O25" s="92">
        <v>6</v>
      </c>
      <c r="P25" s="93" t="s">
        <v>163</v>
      </c>
      <c r="Q25" s="92" t="str">
        <f>IF(OR(R25="Preventivo",R25="Detectivo"),"Probabilidad",IF(R25="Correctivo","Impacto",""))</f>
        <v>Probabilidad</v>
      </c>
      <c r="R25" s="94" t="s">
        <v>164</v>
      </c>
      <c r="S25" s="94" t="s">
        <v>150</v>
      </c>
      <c r="T25" s="27" t="str">
        <f t="shared" si="16"/>
        <v>40%</v>
      </c>
      <c r="U25" s="94" t="s">
        <v>151</v>
      </c>
      <c r="V25" s="94" t="s">
        <v>152</v>
      </c>
      <c r="W25" s="94" t="s">
        <v>153</v>
      </c>
      <c r="X25" s="95" t="s">
        <v>165</v>
      </c>
      <c r="Y25" s="96">
        <f t="shared" si="20"/>
        <v>4.6655999999999996E-2</v>
      </c>
      <c r="Z25" s="29" t="str">
        <f t="shared" si="21"/>
        <v>Muy Baja</v>
      </c>
      <c r="AA25" s="27">
        <f t="shared" si="22"/>
        <v>4.6655999999999996E-2</v>
      </c>
      <c r="AB25" s="29" t="str">
        <f t="shared" si="23"/>
        <v>Moderado</v>
      </c>
      <c r="AC25" s="27">
        <f t="shared" si="24"/>
        <v>0.6</v>
      </c>
      <c r="AD25" s="195"/>
      <c r="AE25" s="200"/>
      <c r="AF25" s="195"/>
      <c r="AG25" s="200"/>
      <c r="AH25" s="198"/>
      <c r="AI25" s="185"/>
      <c r="AJ25" s="177"/>
      <c r="AK25" s="160"/>
      <c r="AL25" s="165"/>
      <c r="AM25" s="165"/>
      <c r="AN25" s="165"/>
      <c r="AO25" s="165"/>
      <c r="AP25" s="165"/>
      <c r="AQ25" s="165"/>
      <c r="AR25" s="165"/>
      <c r="AS25" s="165"/>
      <c r="AT25" s="79"/>
      <c r="AU25" s="79"/>
      <c r="AV25" s="79"/>
      <c r="AW25" s="79"/>
      <c r="AX25" s="79"/>
      <c r="AY25" s="79"/>
      <c r="AZ25" s="79"/>
      <c r="BA25" s="79"/>
      <c r="BB25" s="79"/>
      <c r="BC25" s="79"/>
      <c r="BD25" s="79"/>
      <c r="BE25" s="79"/>
      <c r="BF25" s="79"/>
      <c r="BG25" s="79"/>
      <c r="BH25" s="79"/>
      <c r="BI25" s="79"/>
    </row>
    <row r="26" spans="1:61" ht="96.6" x14ac:dyDescent="0.25">
      <c r="A26" s="209"/>
      <c r="B26" s="186"/>
      <c r="C26" s="186"/>
      <c r="D26" s="186"/>
      <c r="E26" s="186"/>
      <c r="F26" s="186"/>
      <c r="G26" s="258"/>
      <c r="H26" s="97" t="s">
        <v>205</v>
      </c>
      <c r="I26" s="193"/>
      <c r="J26" s="195"/>
      <c r="K26" s="196"/>
      <c r="L26" s="195"/>
      <c r="M26" s="196"/>
      <c r="N26" s="256"/>
      <c r="O26" s="92">
        <v>7</v>
      </c>
      <c r="P26" s="93" t="s">
        <v>171</v>
      </c>
      <c r="Q26" s="92" t="str">
        <f t="shared" ref="Q26" si="25">IF(OR(R26="Preventivo",R26="Detectivo"),"Probabilidad",IF(R26="Correctivo","Impacto",""))</f>
        <v>Probabilidad</v>
      </c>
      <c r="R26" s="94" t="s">
        <v>164</v>
      </c>
      <c r="S26" s="94" t="s">
        <v>150</v>
      </c>
      <c r="T26" s="27" t="str">
        <f t="shared" si="16"/>
        <v>40%</v>
      </c>
      <c r="U26" s="94" t="s">
        <v>151</v>
      </c>
      <c r="V26" s="94" t="s">
        <v>152</v>
      </c>
      <c r="W26" s="94" t="s">
        <v>153</v>
      </c>
      <c r="X26" s="95" t="s">
        <v>172</v>
      </c>
      <c r="Y26" s="96">
        <f t="shared" si="20"/>
        <v>2.7993599999999997E-2</v>
      </c>
      <c r="Z26" s="29" t="str">
        <f t="shared" si="21"/>
        <v>Muy Baja</v>
      </c>
      <c r="AA26" s="27">
        <f t="shared" si="22"/>
        <v>2.7993599999999997E-2</v>
      </c>
      <c r="AB26" s="29" t="str">
        <f t="shared" si="23"/>
        <v>Moderado</v>
      </c>
      <c r="AC26" s="27">
        <f t="shared" si="24"/>
        <v>0.6</v>
      </c>
      <c r="AD26" s="195"/>
      <c r="AE26" s="200"/>
      <c r="AF26" s="195"/>
      <c r="AG26" s="200"/>
      <c r="AH26" s="198"/>
      <c r="AI26" s="185"/>
      <c r="AJ26" s="178"/>
      <c r="AK26" s="160"/>
      <c r="AL26" s="166"/>
      <c r="AM26" s="166"/>
      <c r="AN26" s="166"/>
      <c r="AO26" s="166"/>
      <c r="AP26" s="166"/>
      <c r="AQ26" s="166"/>
      <c r="AR26" s="166"/>
      <c r="AS26" s="166"/>
      <c r="AT26" s="79"/>
      <c r="AU26" s="79"/>
      <c r="AV26" s="79"/>
      <c r="AW26" s="79"/>
      <c r="AX26" s="79"/>
      <c r="AY26" s="79"/>
      <c r="AZ26" s="79"/>
      <c r="BA26" s="79"/>
      <c r="BB26" s="79"/>
      <c r="BC26" s="79"/>
      <c r="BD26" s="79"/>
      <c r="BE26" s="79"/>
      <c r="BF26" s="79"/>
      <c r="BG26" s="79"/>
      <c r="BH26" s="79"/>
      <c r="BI26" s="79"/>
    </row>
    <row r="27" spans="1:61" s="102" customFormat="1" ht="109.5" customHeight="1" x14ac:dyDescent="0.3">
      <c r="A27" s="209" t="s">
        <v>206</v>
      </c>
      <c r="B27" s="204" t="s">
        <v>177</v>
      </c>
      <c r="C27" s="204" t="s">
        <v>207</v>
      </c>
      <c r="D27" s="192" t="s">
        <v>140</v>
      </c>
      <c r="E27" s="204" t="s">
        <v>208</v>
      </c>
      <c r="F27" s="204" t="s">
        <v>209</v>
      </c>
      <c r="G27" s="204" t="s">
        <v>210</v>
      </c>
      <c r="H27" s="98" t="s">
        <v>211</v>
      </c>
      <c r="I27" s="192" t="s">
        <v>145</v>
      </c>
      <c r="J27" s="194" t="s">
        <v>212</v>
      </c>
      <c r="K27" s="206">
        <f>IF(J27="","",IF(J27="Muy Baja",0.2,IF(J27="Baja",0.4,IF(J27="Media",0.6,IF(J27="Alta",0.8,IF(J27="Muy Alta",1,))))))</f>
        <v>0.4</v>
      </c>
      <c r="L27" s="194" t="s">
        <v>213</v>
      </c>
      <c r="M27" s="206">
        <f>IF(L27="","",IF(L27="Leve",0.2,IF(L27="Menor",0.4,IF(L27="Moderado",0.6,IF(L27="Mayor",0.8,IF(L27="Catastrófico",1,))))))</f>
        <v>0.4</v>
      </c>
      <c r="N27" s="197" t="str">
        <f>IF(OR(AND(J27="Muy Baja",L27="Leve"),AND(J27="Muy Baja",L27="Menor"),AND(J27="Baja",L27="Leve")),"Bajo",IF(OR(AND(J27="Muy Baja",L27="Moderado"),AND(J27="Baja",L27="Menor"),AND(J27="Baja",L27="Moderado"),AND(J27="Media",L27="Leve"),AND(J27="Media",L27="Menor"),AND(J27="Media",L27="Moderado"),AND(J27="Alta",L27="Leve"),AND(J27="Alta",L27="Menor")),"Moderado",IF(OR(AND(J27="Muy Baja",L27="Mayor"),AND(J27="Baja",L27="Mayor"),AND(J27="Media",L27="Mayor"),AND(J27="Alta",L27="Moderado"),AND(J27="Alta",L27="Mayor"),AND(J27="Muy Alta",L27="Leve"),AND(J27="Muy Alta",L27="Menor"),AND(J27="Muy Alta",L27="Moderado"),AND(J27="Muy Alta",L27="Mayor")),"Alto",IF(OR(AND(J27="Muy Baja",L27="Catastrófico"),AND(J27="Baja",L27="Catastrófico"),AND(J27="Media",L27="Catastrófico"),AND(J27="Alta",L27="Catastrófico"),AND(J27="Muy Alta",L27="Catastrófico")),"Extremo",""))))</f>
        <v>Moderado</v>
      </c>
      <c r="O27" s="92">
        <v>1</v>
      </c>
      <c r="P27" s="99" t="s">
        <v>214</v>
      </c>
      <c r="Q27" s="92" t="str">
        <f>IF(OR(R27="Preventivo",R27="Detectivo"),"Probabilidad",IF(R27="Correctivo","Impacto",""))</f>
        <v>Probabilidad</v>
      </c>
      <c r="R27" s="94" t="s">
        <v>164</v>
      </c>
      <c r="S27" s="94" t="s">
        <v>150</v>
      </c>
      <c r="T27" s="27" t="str">
        <f>IF(AND(R27="Preventivo",S27="Automático"),"50%",IF(AND(R27="Preventivo",S27="Manual"),"40%",IF(AND(R27="Detectivo",S27="Automático"),"40%",IF(AND(R27="Detectivo",S27="Manual"),"30%",IF(AND(R27="Correctivo",S27="Automático"),"35%",IF(AND(R27="Correctivo",S27="Manual"),"25%",""))))))</f>
        <v>40%</v>
      </c>
      <c r="U27" s="94" t="s">
        <v>151</v>
      </c>
      <c r="V27" s="94" t="s">
        <v>168</v>
      </c>
      <c r="W27" s="94" t="s">
        <v>153</v>
      </c>
      <c r="X27" s="100" t="s">
        <v>215</v>
      </c>
      <c r="Y27" s="96">
        <f>IFERROR(IF(Q27="Probabilidad",(K27-(+K27*T27)),IF(Q27="Impacto",K27,"")),"")</f>
        <v>0.24</v>
      </c>
      <c r="Z27" s="29" t="str">
        <f t="shared" si="21"/>
        <v>Baja</v>
      </c>
      <c r="AA27" s="27">
        <f>+Y27</f>
        <v>0.24</v>
      </c>
      <c r="AB27" s="29" t="str">
        <f>IFERROR(IF(AC27="","",IF(AC27&lt;=0.2,"Leve",IF(AC27&lt;=0.4,"Menor",IF(AC27&lt;=0.6,"Moderado",IF(AC27&lt;=0.8,"Mayor","Catastrófico"))))),"")</f>
        <v>Menor</v>
      </c>
      <c r="AC27" s="27">
        <f>IFERROR(IF(Q27="Impacto",(M27-(+M27*T27)),IF(Q27="Probabilidad",M27,"")),"")</f>
        <v>0.4</v>
      </c>
      <c r="AD27" s="194" t="str">
        <f>IFERROR(IF(AE27=0,"",IF(AND(AE27&gt;0,AE27&lt;=0.2),"Muy Baja",IF(AE27&lt;=0.4,"Baja",IF(AE27&lt;=0.6,"Media",IF(AE27&lt;=0.8,"Alta","Muy Alta"))))),"")</f>
        <v>Muy Baja</v>
      </c>
      <c r="AE27" s="199">
        <f>MIN(Y27:Y30)</f>
        <v>6.0479999999999992E-2</v>
      </c>
      <c r="AF27" s="194" t="str">
        <f>IFERROR(IF(AG27=0,"",IF(AND(AG27&gt;0,AG27&lt;=0.2),"Leve",IF(AG27&lt;=0.4,"Menor",IF(AG27&lt;=0.6,"Moderado",IF(AG27&lt;=0.8,"Mayor","Catastrófico"))))),"")</f>
        <v>Menor</v>
      </c>
      <c r="AG27" s="199">
        <f>MIN(AC27:AC30)</f>
        <v>0.4</v>
      </c>
      <c r="AH27" s="197" t="str">
        <f>IFERROR(IF(OR(AND(AD27="Muy Baja",AF27="Leve"),AND(AD27="Muy Baja",AF27="Menor"),AND(AD27="Baja",AF27="Leve")),"Bajo",IF(OR(AND(AD27="Muy Baja",AF27="Moderado"),AND(AD27="Baja",AF27="Menor"),AND(AD27="Baja",AF27="Moderado"),AND(AD27="Media",AF27="Leve"),AND(AD27="Media",AF27="Menor"),AND(AD27="Media",AF27="Moderado"),AND(AD27="Alta",AF27="Leve"),AND(AD27="Alta",AF27="Menor")),"Moderado",IF(OR(AND(AD27="Muy Baja",AF27="Mayor"),AND(AD27="Baja",AF27="Mayor"),AND(AD27="Media",AF27="Mayor"),AND(AD27="Alta",AF27="Moderado"),AND(AD27="Alta",AF27="Mayor"),AND(AD27="Muy Alta",AF27="Leve"),AND(AD27="Muy Alta",AF27="Menor"),AND(AD27="Muy Alta",AF27="Moderado"),AND(AD27="Muy Alta",AF27="Mayor")),"Alto",IF(OR(AND(AD27="Muy Baja",AF27="Catastrófico"),AND(AD27="Baja",AF27="Catastrófico"),AND(AD27="Media",AF27="Catastrófico"),AND(AD27="Alta",AF27="Catastrófico"),AND(AD27="Muy Alta",AF27="Catastrófico")),"Extremo","")))),"")</f>
        <v>Bajo</v>
      </c>
      <c r="AI27" s="184" t="s">
        <v>155</v>
      </c>
      <c r="AJ27" s="173"/>
      <c r="AK27" s="159" t="s">
        <v>216</v>
      </c>
      <c r="AL27" s="159" t="s">
        <v>217</v>
      </c>
      <c r="AM27" s="159" t="s">
        <v>218</v>
      </c>
      <c r="AN27" s="159" t="s">
        <v>217</v>
      </c>
      <c r="AO27" s="159" t="s">
        <v>218</v>
      </c>
      <c r="AP27" s="159" t="s">
        <v>219</v>
      </c>
      <c r="AQ27" s="159" t="s">
        <v>218</v>
      </c>
      <c r="AR27" s="159" t="s">
        <v>378</v>
      </c>
      <c r="AS27" s="159" t="s">
        <v>218</v>
      </c>
      <c r="AT27" s="101"/>
      <c r="AU27" s="101"/>
      <c r="AV27" s="101"/>
      <c r="AW27" s="101"/>
      <c r="AX27" s="101"/>
      <c r="AY27" s="101"/>
      <c r="AZ27" s="101"/>
      <c r="BA27" s="101"/>
      <c r="BB27" s="101"/>
      <c r="BC27" s="101"/>
      <c r="BD27" s="101"/>
      <c r="BE27" s="101"/>
      <c r="BF27" s="101"/>
      <c r="BG27" s="101"/>
      <c r="BH27" s="101"/>
      <c r="BI27" s="101"/>
    </row>
    <row r="28" spans="1:61" ht="65.25" customHeight="1" x14ac:dyDescent="0.25">
      <c r="A28" s="209"/>
      <c r="B28" s="205"/>
      <c r="C28" s="205"/>
      <c r="D28" s="193"/>
      <c r="E28" s="205"/>
      <c r="F28" s="205"/>
      <c r="G28" s="205"/>
      <c r="H28" s="98" t="s">
        <v>220</v>
      </c>
      <c r="I28" s="193"/>
      <c r="J28" s="195"/>
      <c r="K28" s="207"/>
      <c r="L28" s="195"/>
      <c r="M28" s="207"/>
      <c r="N28" s="198"/>
      <c r="O28" s="92">
        <v>2</v>
      </c>
      <c r="P28" s="99" t="s">
        <v>221</v>
      </c>
      <c r="Q28" s="92" t="str">
        <f>IF(OR(R28="Preventivo",R28="Detectivo"),"Probabilidad",IF(R28="Correctivo","Impacto",""))</f>
        <v>Probabilidad</v>
      </c>
      <c r="R28" s="94" t="s">
        <v>222</v>
      </c>
      <c r="S28" s="94" t="s">
        <v>150</v>
      </c>
      <c r="T28" s="27" t="str">
        <f t="shared" ref="T28:T30" si="26">IF(AND(R28="Preventivo",S28="Automático"),"50%",IF(AND(R28="Preventivo",S28="Manual"),"40%",IF(AND(R28="Detectivo",S28="Automático"),"40%",IF(AND(R28="Detectivo",S28="Manual"),"30%",IF(AND(R28="Correctivo",S28="Automático"),"35%",IF(AND(R28="Correctivo",S28="Manual"),"25%",""))))))</f>
        <v>30%</v>
      </c>
      <c r="U28" s="94" t="s">
        <v>151</v>
      </c>
      <c r="V28" s="94" t="s">
        <v>168</v>
      </c>
      <c r="W28" s="94" t="s">
        <v>153</v>
      </c>
      <c r="X28" s="103" t="s">
        <v>223</v>
      </c>
      <c r="Y28" s="96">
        <f>IFERROR(IF(AND(Q27="Probabilidad",Q28="Probabilidad"),(AA27-(+AA27*T28)),IF(Q28="Probabilidad",(K27-(+K27*T28)),IF(Q28="Impacto",AA27,""))),"")</f>
        <v>0.16799999999999998</v>
      </c>
      <c r="Z28" s="29" t="str">
        <f t="shared" si="21"/>
        <v>Muy Baja</v>
      </c>
      <c r="AA28" s="27">
        <f t="shared" ref="AA28:AA29" si="27">+Y28</f>
        <v>0.16799999999999998</v>
      </c>
      <c r="AB28" s="29" t="str">
        <f t="shared" ref="AB28:AB29" si="28">IFERROR(IF(AC28="","",IF(AC28&lt;=0.2,"Leve",IF(AC28&lt;=0.4,"Menor",IF(AC28&lt;=0.6,"Moderado",IF(AC28&lt;=0.8,"Mayor","Catastrófico"))))),"")</f>
        <v>Menor</v>
      </c>
      <c r="AC28" s="27">
        <f>IFERROR(IF(AND(Q27="Impacto",Q28="Impacto"),(AC27-(+AC27*T28)),IF(Q28="Impacto",(#REF!-(+#REF!*T28)),IF(Q28="Probabilidad",AC27,""))),"")</f>
        <v>0.4</v>
      </c>
      <c r="AD28" s="195"/>
      <c r="AE28" s="200"/>
      <c r="AF28" s="195"/>
      <c r="AG28" s="200"/>
      <c r="AH28" s="198"/>
      <c r="AI28" s="185"/>
      <c r="AJ28" s="174"/>
      <c r="AK28" s="160"/>
      <c r="AL28" s="160"/>
      <c r="AM28" s="160"/>
      <c r="AN28" s="160"/>
      <c r="AO28" s="160"/>
      <c r="AP28" s="160"/>
      <c r="AQ28" s="160"/>
      <c r="AR28" s="160"/>
      <c r="AS28" s="160"/>
      <c r="AT28" s="79"/>
      <c r="AU28" s="79"/>
      <c r="AV28" s="79"/>
      <c r="AW28" s="79"/>
      <c r="AX28" s="79"/>
      <c r="AY28" s="79"/>
      <c r="AZ28" s="79"/>
      <c r="BA28" s="79"/>
      <c r="BB28" s="79"/>
      <c r="BC28" s="79"/>
      <c r="BD28" s="79"/>
      <c r="BE28" s="79"/>
      <c r="BF28" s="79"/>
      <c r="BG28" s="79"/>
      <c r="BH28" s="79"/>
      <c r="BI28" s="79"/>
    </row>
    <row r="29" spans="1:61" ht="178.5" customHeight="1" x14ac:dyDescent="0.25">
      <c r="A29" s="209"/>
      <c r="B29" s="205"/>
      <c r="C29" s="205"/>
      <c r="D29" s="193"/>
      <c r="E29" s="205"/>
      <c r="F29" s="205"/>
      <c r="G29" s="205"/>
      <c r="H29" s="104" t="s">
        <v>224</v>
      </c>
      <c r="I29" s="193"/>
      <c r="J29" s="195"/>
      <c r="K29" s="207"/>
      <c r="L29" s="195"/>
      <c r="M29" s="207"/>
      <c r="N29" s="198"/>
      <c r="O29" s="92">
        <v>3</v>
      </c>
      <c r="P29" s="99" t="s">
        <v>225</v>
      </c>
      <c r="Q29" s="92" t="str">
        <f>IF(OR(R29="Preventivo",R29="Detectivo"),"Probabilidad",IF(R29="Correctivo","Impacto",""))</f>
        <v>Probabilidad</v>
      </c>
      <c r="R29" s="94" t="s">
        <v>164</v>
      </c>
      <c r="S29" s="94" t="s">
        <v>150</v>
      </c>
      <c r="T29" s="27" t="str">
        <f t="shared" si="26"/>
        <v>40%</v>
      </c>
      <c r="U29" s="94" t="s">
        <v>151</v>
      </c>
      <c r="V29" s="94" t="s">
        <v>168</v>
      </c>
      <c r="W29" s="94" t="s">
        <v>153</v>
      </c>
      <c r="X29" s="100" t="s">
        <v>226</v>
      </c>
      <c r="Y29" s="96">
        <f>IFERROR(IF(AND(Q28="Probabilidad",Q29="Probabilidad"),(AA28-(+AA28*T29)),IF(AND(Q28="Impacto",Q29="Probabilidad"),(AA27-(+AA27*T29)),IF(Q29="Impacto",AA28,""))),"")</f>
        <v>0.10079999999999999</v>
      </c>
      <c r="Z29" s="29" t="str">
        <f t="shared" si="21"/>
        <v>Muy Baja</v>
      </c>
      <c r="AA29" s="27">
        <f t="shared" si="27"/>
        <v>0.10079999999999999</v>
      </c>
      <c r="AB29" s="29" t="str">
        <f t="shared" si="28"/>
        <v>Menor</v>
      </c>
      <c r="AC29" s="27">
        <f>IFERROR(IF(AND(Q28="Impacto",Q29="Impacto"),(AC28-(+AC28*T29)),IF(AND(Q28="Probabilidad",Q29="Impacto"),(AC27-(+AC27*T29)),IF(Q29="Probabilidad",AC28,""))),"")</f>
        <v>0.4</v>
      </c>
      <c r="AD29" s="195"/>
      <c r="AE29" s="200"/>
      <c r="AF29" s="195"/>
      <c r="AG29" s="200"/>
      <c r="AH29" s="198"/>
      <c r="AI29" s="185"/>
      <c r="AJ29" s="174"/>
      <c r="AK29" s="160"/>
      <c r="AL29" s="160"/>
      <c r="AM29" s="160"/>
      <c r="AN29" s="160"/>
      <c r="AO29" s="160"/>
      <c r="AP29" s="160"/>
      <c r="AQ29" s="160"/>
      <c r="AR29" s="160"/>
      <c r="AS29" s="160"/>
      <c r="AT29" s="79"/>
      <c r="AU29" s="79"/>
      <c r="AV29" s="79"/>
      <c r="AW29" s="79"/>
      <c r="AX29" s="79"/>
      <c r="AY29" s="79"/>
      <c r="AZ29" s="79"/>
      <c r="BA29" s="79"/>
      <c r="BB29" s="79"/>
      <c r="BC29" s="79"/>
      <c r="BD29" s="79"/>
      <c r="BE29" s="79"/>
      <c r="BF29" s="79"/>
      <c r="BG29" s="79"/>
      <c r="BH29" s="79"/>
      <c r="BI29" s="79"/>
    </row>
    <row r="30" spans="1:61" ht="213" customHeight="1" x14ac:dyDescent="0.25">
      <c r="A30" s="209"/>
      <c r="B30" s="205"/>
      <c r="C30" s="205"/>
      <c r="D30" s="193"/>
      <c r="E30" s="205"/>
      <c r="F30" s="205"/>
      <c r="G30" s="205"/>
      <c r="H30" s="105" t="s">
        <v>227</v>
      </c>
      <c r="I30" s="193"/>
      <c r="J30" s="195"/>
      <c r="K30" s="207"/>
      <c r="L30" s="195"/>
      <c r="M30" s="207"/>
      <c r="N30" s="198"/>
      <c r="O30" s="92">
        <v>4</v>
      </c>
      <c r="P30" s="106" t="s">
        <v>228</v>
      </c>
      <c r="Q30" s="92" t="str">
        <f t="shared" ref="Q30" si="29">IF(OR(R30="Preventivo",R30="Detectivo"),"Probabilidad",IF(R30="Correctivo","Impacto",""))</f>
        <v>Probabilidad</v>
      </c>
      <c r="R30" s="94" t="s">
        <v>164</v>
      </c>
      <c r="S30" s="94" t="s">
        <v>150</v>
      </c>
      <c r="T30" s="27" t="str">
        <f t="shared" si="26"/>
        <v>40%</v>
      </c>
      <c r="U30" s="94" t="s">
        <v>199</v>
      </c>
      <c r="V30" s="94" t="s">
        <v>168</v>
      </c>
      <c r="W30" s="94" t="s">
        <v>153</v>
      </c>
      <c r="X30" s="100" t="s">
        <v>229</v>
      </c>
      <c r="Y30" s="96">
        <f>IFERROR(IF(AND(Q29="Probabilidad",Q30="Probabilidad"),(AA29-(+AA29*T30)),IF(AND(Q29="Impacto",Q30="Probabilidad"),(AA28-(+AA28*T30)),IF(Q30="Impacto",AA29,""))),"")</f>
        <v>6.0479999999999992E-2</v>
      </c>
      <c r="Z30" s="29" t="str">
        <f t="shared" ref="Z30" si="30">IFERROR(IF(Y30="","",IF(Y30&lt;=0.2,"Muy Baja",IF(Y30&lt;=0.4,"Baja",IF(Y30&lt;=0.6,"Media",IF(Y30&lt;=0.8,"Alta","Muy Alta"))))),"")</f>
        <v>Muy Baja</v>
      </c>
      <c r="AA30" s="27">
        <f t="shared" ref="AA30" si="31">+Y30</f>
        <v>6.0479999999999992E-2</v>
      </c>
      <c r="AB30" s="29" t="str">
        <f t="shared" ref="AB30" si="32">IFERROR(IF(AC30="","",IF(AC30&lt;=0.2,"Leve",IF(AC30&lt;=0.4,"Menor",IF(AC30&lt;=0.6,"Moderado",IF(AC30&lt;=0.8,"Mayor","Catastrófico"))))),"")</f>
        <v>Menor</v>
      </c>
      <c r="AC30" s="27">
        <f>IFERROR(IF(AND(Q29="Impacto",Q30="Impacto"),(AC29-(+AC29*T30)),IF(AND(Q29="Probabilidad",Q30="Impacto"),(AC28-(+AC28*T30)),IF(Q30="Probabilidad",AC29,""))),"")</f>
        <v>0.4</v>
      </c>
      <c r="AD30" s="195"/>
      <c r="AE30" s="200"/>
      <c r="AF30" s="195"/>
      <c r="AG30" s="200"/>
      <c r="AH30" s="198"/>
      <c r="AI30" s="185"/>
      <c r="AJ30" s="175"/>
      <c r="AK30" s="160"/>
      <c r="AL30" s="160"/>
      <c r="AM30" s="160"/>
      <c r="AN30" s="160"/>
      <c r="AO30" s="160"/>
      <c r="AP30" s="160"/>
      <c r="AQ30" s="160"/>
      <c r="AR30" s="160"/>
      <c r="AS30" s="160"/>
      <c r="AT30" s="79"/>
      <c r="AU30" s="79"/>
      <c r="AV30" s="79"/>
      <c r="AW30" s="79"/>
      <c r="AX30" s="79"/>
      <c r="AY30" s="79"/>
      <c r="AZ30" s="79"/>
      <c r="BA30" s="79"/>
      <c r="BB30" s="79"/>
      <c r="BC30" s="79"/>
      <c r="BD30" s="79"/>
      <c r="BE30" s="79"/>
      <c r="BF30" s="79"/>
      <c r="BG30" s="79"/>
      <c r="BH30" s="79"/>
      <c r="BI30" s="79"/>
    </row>
    <row r="31" spans="1:61" ht="49.5" customHeight="1" x14ac:dyDescent="0.25">
      <c r="A31" s="201" t="s">
        <v>230</v>
      </c>
      <c r="B31" s="202"/>
      <c r="C31" s="202"/>
      <c r="D31" s="202"/>
      <c r="E31" s="202"/>
      <c r="F31" s="202"/>
      <c r="G31" s="202"/>
      <c r="H31" s="202"/>
      <c r="I31" s="202"/>
      <c r="J31" s="202"/>
      <c r="K31" s="202"/>
      <c r="L31" s="202"/>
      <c r="M31" s="202"/>
      <c r="N31" s="202"/>
      <c r="O31" s="202"/>
      <c r="P31" s="202"/>
      <c r="Q31" s="202"/>
      <c r="R31" s="202"/>
      <c r="S31" s="202"/>
      <c r="T31" s="202"/>
      <c r="U31" s="202"/>
      <c r="V31" s="202"/>
      <c r="W31" s="202"/>
      <c r="X31" s="202"/>
      <c r="Y31" s="202"/>
      <c r="Z31" s="202"/>
      <c r="AA31" s="202"/>
      <c r="AB31" s="202"/>
      <c r="AC31" s="202"/>
      <c r="AD31" s="202"/>
      <c r="AE31" s="202"/>
      <c r="AF31" s="202"/>
      <c r="AG31" s="202"/>
      <c r="AH31" s="202"/>
      <c r="AI31" s="203"/>
      <c r="AJ31" s="111"/>
      <c r="AK31" s="110"/>
      <c r="AL31" s="110"/>
      <c r="AM31" s="110"/>
    </row>
    <row r="33" spans="1:9" x14ac:dyDescent="0.25">
      <c r="A33" s="107" t="s">
        <v>231</v>
      </c>
      <c r="B33" s="80"/>
      <c r="C33" s="80"/>
      <c r="E33" s="80"/>
      <c r="F33" s="80"/>
      <c r="I33" s="80"/>
    </row>
    <row r="35" spans="1:9" x14ac:dyDescent="0.25">
      <c r="B35" s="112" t="s">
        <v>232</v>
      </c>
      <c r="C35" s="112"/>
      <c r="D35" s="113"/>
      <c r="E35" s="114"/>
      <c r="F35" s="114"/>
      <c r="G35" s="114"/>
    </row>
    <row r="36" spans="1:9" x14ac:dyDescent="0.25">
      <c r="B36" s="113"/>
      <c r="C36" s="113"/>
      <c r="D36" s="113"/>
      <c r="E36" s="113"/>
      <c r="F36" s="113"/>
      <c r="G36" s="114"/>
    </row>
    <row r="37" spans="1:9" x14ac:dyDescent="0.25">
      <c r="B37" s="115" t="s">
        <v>233</v>
      </c>
      <c r="C37" s="116" t="s">
        <v>234</v>
      </c>
      <c r="D37" s="208" t="s">
        <v>235</v>
      </c>
      <c r="E37" s="208"/>
      <c r="F37" s="208"/>
      <c r="G37" s="208"/>
    </row>
    <row r="38" spans="1:9" ht="32.25" customHeight="1" x14ac:dyDescent="0.25">
      <c r="B38" s="117"/>
      <c r="C38" s="117"/>
      <c r="D38" s="167"/>
      <c r="E38" s="167"/>
      <c r="F38" s="167"/>
      <c r="G38" s="167"/>
    </row>
    <row r="39" spans="1:9" ht="32.25" customHeight="1" x14ac:dyDescent="0.25">
      <c r="B39" s="117"/>
      <c r="C39" s="117"/>
      <c r="D39" s="167"/>
      <c r="E39" s="167"/>
      <c r="F39" s="167"/>
      <c r="G39" s="167"/>
    </row>
    <row r="40" spans="1:9" ht="32.25" customHeight="1" x14ac:dyDescent="0.25">
      <c r="B40" s="117"/>
      <c r="C40" s="117"/>
      <c r="D40" s="167"/>
      <c r="E40" s="167"/>
      <c r="F40" s="167"/>
      <c r="G40" s="167"/>
    </row>
    <row r="41" spans="1:9" ht="32.25" customHeight="1" x14ac:dyDescent="0.25">
      <c r="B41" s="117"/>
      <c r="C41" s="117"/>
      <c r="D41" s="167"/>
      <c r="E41" s="167"/>
      <c r="F41" s="167"/>
      <c r="G41" s="167"/>
    </row>
    <row r="42" spans="1:9" ht="32.25" customHeight="1" x14ac:dyDescent="0.25">
      <c r="B42" s="117"/>
      <c r="C42" s="117"/>
      <c r="D42" s="167"/>
      <c r="E42" s="167"/>
      <c r="F42" s="167"/>
      <c r="G42" s="167"/>
    </row>
  </sheetData>
  <sheetProtection algorithmName="SHA-512" hashValue="ncJt+Z31vIk6IUJrn50Yry72/aRiX9N36B28iw7HT28IT/qUTGxmLVrgJJpWOqnrG6qFRpk7Yj2HR1V1PDdG9w==" saltValue="8IZsVGDlyzWvej7OWuj9Jg==" spinCount="100000" sheet="1" formatCells="0" formatColumns="0" formatRows="0"/>
  <dataConsolidate/>
  <mergeCells count="156">
    <mergeCell ref="AR11:AR14"/>
    <mergeCell ref="AS11:AS14"/>
    <mergeCell ref="AR15:AR19"/>
    <mergeCell ref="AS15:AS19"/>
    <mergeCell ref="AR20:AR26"/>
    <mergeCell ref="AS20:AS26"/>
    <mergeCell ref="AR27:AR30"/>
    <mergeCell ref="AS27:AS30"/>
    <mergeCell ref="AP27:AP30"/>
    <mergeCell ref="AQ27:AQ30"/>
    <mergeCell ref="AQ11:AQ14"/>
    <mergeCell ref="AQ15:AQ19"/>
    <mergeCell ref="AQ20:AQ26"/>
    <mergeCell ref="AN11:AN14"/>
    <mergeCell ref="AO11:AO14"/>
    <mergeCell ref="AN15:AN19"/>
    <mergeCell ref="AO15:AO19"/>
    <mergeCell ref="AN20:AN26"/>
    <mergeCell ref="AO20:AO26"/>
    <mergeCell ref="AN27:AN30"/>
    <mergeCell ref="AO27:AO30"/>
    <mergeCell ref="AP11:AP14"/>
    <mergeCell ref="AP15:AP19"/>
    <mergeCell ref="AP20:AP26"/>
    <mergeCell ref="AL11:AL14"/>
    <mergeCell ref="AL15:AL19"/>
    <mergeCell ref="AL20:AL26"/>
    <mergeCell ref="K15:K19"/>
    <mergeCell ref="L15:L19"/>
    <mergeCell ref="M15:M19"/>
    <mergeCell ref="N15:N19"/>
    <mergeCell ref="I15:I19"/>
    <mergeCell ref="J15:J19"/>
    <mergeCell ref="AD20:AD26"/>
    <mergeCell ref="AE20:AE26"/>
    <mergeCell ref="AF20:AF26"/>
    <mergeCell ref="A6:C7"/>
    <mergeCell ref="A12:A14"/>
    <mergeCell ref="I12:I14"/>
    <mergeCell ref="A9:C9"/>
    <mergeCell ref="H6:I6"/>
    <mergeCell ref="H7:I7"/>
    <mergeCell ref="F6:G6"/>
    <mergeCell ref="AG20:AG26"/>
    <mergeCell ref="AH20:AH26"/>
    <mergeCell ref="L20:L26"/>
    <mergeCell ref="M20:M26"/>
    <mergeCell ref="N20:N26"/>
    <mergeCell ref="AD15:AD19"/>
    <mergeCell ref="AE15:AE19"/>
    <mergeCell ref="AF15:AF19"/>
    <mergeCell ref="G15:G19"/>
    <mergeCell ref="G20:G26"/>
    <mergeCell ref="B15:B19"/>
    <mergeCell ref="B20:B26"/>
    <mergeCell ref="D15:D19"/>
    <mergeCell ref="B12:B14"/>
    <mergeCell ref="AG15:AG19"/>
    <mergeCell ref="AH15:AH19"/>
    <mergeCell ref="AG13:AG14"/>
    <mergeCell ref="A1:C4"/>
    <mergeCell ref="D1:AF4"/>
    <mergeCell ref="J13:J14"/>
    <mergeCell ref="K13:K14"/>
    <mergeCell ref="L13:L14"/>
    <mergeCell ref="M13:M14"/>
    <mergeCell ref="N13:N14"/>
    <mergeCell ref="O13:O14"/>
    <mergeCell ref="P13:P14"/>
    <mergeCell ref="Q13:Q14"/>
    <mergeCell ref="A11:I11"/>
    <mergeCell ref="J12:N12"/>
    <mergeCell ref="AD12:AH12"/>
    <mergeCell ref="A8:C8"/>
    <mergeCell ref="AG1:AI1"/>
    <mergeCell ref="AG2:AI2"/>
    <mergeCell ref="AG3:AI3"/>
    <mergeCell ref="AG4:AI4"/>
    <mergeCell ref="C12:C14"/>
    <mergeCell ref="D12:D14"/>
    <mergeCell ref="E12:E14"/>
    <mergeCell ref="F12:F14"/>
    <mergeCell ref="G12:G14"/>
    <mergeCell ref="AI12:AI14"/>
    <mergeCell ref="B27:B30"/>
    <mergeCell ref="A20:A26"/>
    <mergeCell ref="C20:C26"/>
    <mergeCell ref="D20:D26"/>
    <mergeCell ref="E20:E26"/>
    <mergeCell ref="F7:G7"/>
    <mergeCell ref="D8:I8"/>
    <mergeCell ref="D9:I9"/>
    <mergeCell ref="AF13:AF14"/>
    <mergeCell ref="Y13:Y14"/>
    <mergeCell ref="Z13:Z14"/>
    <mergeCell ref="AA13:AA14"/>
    <mergeCell ref="AB13:AB14"/>
    <mergeCell ref="O12:X12"/>
    <mergeCell ref="J11:AH11"/>
    <mergeCell ref="AC13:AC14"/>
    <mergeCell ref="AD13:AD14"/>
    <mergeCell ref="AE13:AE14"/>
    <mergeCell ref="AH13:AH14"/>
    <mergeCell ref="D6:E7"/>
    <mergeCell ref="A15:A19"/>
    <mergeCell ref="C15:C19"/>
    <mergeCell ref="E15:E19"/>
    <mergeCell ref="F15:F19"/>
    <mergeCell ref="D39:G39"/>
    <mergeCell ref="D40:G40"/>
    <mergeCell ref="D41:G41"/>
    <mergeCell ref="D42:G42"/>
    <mergeCell ref="N27:N30"/>
    <mergeCell ref="AD27:AD30"/>
    <mergeCell ref="AE27:AE30"/>
    <mergeCell ref="A31:AI31"/>
    <mergeCell ref="C27:C30"/>
    <mergeCell ref="D27:D30"/>
    <mergeCell ref="E27:E30"/>
    <mergeCell ref="F27:F30"/>
    <mergeCell ref="G27:G30"/>
    <mergeCell ref="I27:I30"/>
    <mergeCell ref="J27:J30"/>
    <mergeCell ref="K27:K30"/>
    <mergeCell ref="L27:L30"/>
    <mergeCell ref="M27:M30"/>
    <mergeCell ref="AF27:AF30"/>
    <mergeCell ref="AG27:AG30"/>
    <mergeCell ref="AH27:AH30"/>
    <mergeCell ref="AI27:AI30"/>
    <mergeCell ref="D37:G37"/>
    <mergeCell ref="A27:A30"/>
    <mergeCell ref="AL27:AL30"/>
    <mergeCell ref="AM11:AM14"/>
    <mergeCell ref="AM15:AM19"/>
    <mergeCell ref="AM20:AM26"/>
    <mergeCell ref="AM27:AM30"/>
    <mergeCell ref="D38:G38"/>
    <mergeCell ref="H15:H16"/>
    <mergeCell ref="R13:X13"/>
    <mergeCell ref="AK11:AK14"/>
    <mergeCell ref="AK15:AK19"/>
    <mergeCell ref="AK20:AK26"/>
    <mergeCell ref="AJ27:AJ30"/>
    <mergeCell ref="AJ20:AJ26"/>
    <mergeCell ref="AJ15:AJ19"/>
    <mergeCell ref="AK27:AK30"/>
    <mergeCell ref="AJ13:AJ14"/>
    <mergeCell ref="AI15:AI19"/>
    <mergeCell ref="AI20:AI26"/>
    <mergeCell ref="F20:F26"/>
    <mergeCell ref="H12:H14"/>
    <mergeCell ref="AI11:AJ11"/>
    <mergeCell ref="I20:I26"/>
    <mergeCell ref="J20:J26"/>
    <mergeCell ref="K20:K26"/>
  </mergeCells>
  <phoneticPr fontId="63" type="noConversion"/>
  <conditionalFormatting sqref="J15 J20">
    <cfRule type="cellIs" dxfId="83" priority="497" operator="equal">
      <formula>"Muy Alta"</formula>
    </cfRule>
    <cfRule type="cellIs" dxfId="82" priority="501" operator="equal">
      <formula>"Muy Baja"</formula>
    </cfRule>
    <cfRule type="cellIs" dxfId="81" priority="500" operator="equal">
      <formula>"Baja"</formula>
    </cfRule>
    <cfRule type="cellIs" dxfId="80" priority="499" operator="equal">
      <formula>"Media"</formula>
    </cfRule>
    <cfRule type="cellIs" dxfId="79" priority="498" operator="equal">
      <formula>"Alta"</formula>
    </cfRule>
  </conditionalFormatting>
  <conditionalFormatting sqref="J27">
    <cfRule type="cellIs" dxfId="78" priority="25" operator="equal">
      <formula>"Muy Alta"</formula>
    </cfRule>
    <cfRule type="cellIs" dxfId="77" priority="26" operator="equal">
      <formula>"Alta"</formula>
    </cfRule>
    <cfRule type="cellIs" dxfId="76" priority="27" operator="equal">
      <formula>"Media"</formula>
    </cfRule>
    <cfRule type="cellIs" dxfId="75" priority="28" operator="equal">
      <formula>"Baja"</formula>
    </cfRule>
    <cfRule type="cellIs" dxfId="74" priority="29" operator="equal">
      <formula>"Muy Baja"</formula>
    </cfRule>
  </conditionalFormatting>
  <conditionalFormatting sqref="L15 L20">
    <cfRule type="cellIs" dxfId="73" priority="496" operator="equal">
      <formula>"Leve"</formula>
    </cfRule>
    <cfRule type="cellIs" dxfId="72" priority="495" operator="equal">
      <formula>"Menor"</formula>
    </cfRule>
    <cfRule type="cellIs" dxfId="71" priority="494" operator="equal">
      <formula>"Moderado"</formula>
    </cfRule>
    <cfRule type="cellIs" dxfId="70" priority="493" operator="equal">
      <formula>"Mayor"</formula>
    </cfRule>
    <cfRule type="cellIs" dxfId="69" priority="492" operator="equal">
      <formula>"Catastrófico"</formula>
    </cfRule>
  </conditionalFormatting>
  <conditionalFormatting sqref="L27">
    <cfRule type="cellIs" dxfId="68" priority="31" operator="equal">
      <formula>"Mayor"</formula>
    </cfRule>
    <cfRule type="cellIs" dxfId="67" priority="30" operator="equal">
      <formula>"Catastrófico"</formula>
    </cfRule>
    <cfRule type="cellIs" dxfId="66" priority="32" operator="equal">
      <formula>"Moderado"</formula>
    </cfRule>
    <cfRule type="cellIs" dxfId="65" priority="33" operator="equal">
      <formula>"Menor"</formula>
    </cfRule>
    <cfRule type="cellIs" dxfId="64" priority="34" operator="equal">
      <formula>"Leve"</formula>
    </cfRule>
  </conditionalFormatting>
  <conditionalFormatting sqref="N15">
    <cfRule type="cellIs" dxfId="63" priority="364" operator="equal">
      <formula>"Moderado"</formula>
    </cfRule>
    <cfRule type="cellIs" dxfId="62" priority="363" operator="equal">
      <formula>"Alto"</formula>
    </cfRule>
    <cfRule type="cellIs" dxfId="61" priority="362" operator="equal">
      <formula>"Extremo"</formula>
    </cfRule>
    <cfRule type="cellIs" dxfId="60" priority="365" operator="equal">
      <formula>"Bajo"</formula>
    </cfRule>
  </conditionalFormatting>
  <conditionalFormatting sqref="N20">
    <cfRule type="cellIs" dxfId="59" priority="361" operator="equal">
      <formula>"Bajo"</formula>
    </cfRule>
    <cfRule type="cellIs" dxfId="58" priority="360" operator="equal">
      <formula>"Moderado"</formula>
    </cfRule>
    <cfRule type="cellIs" dxfId="57" priority="359" operator="equal">
      <formula>"Alto"</formula>
    </cfRule>
    <cfRule type="cellIs" dxfId="56" priority="358" operator="equal">
      <formula>"Extremo"</formula>
    </cfRule>
  </conditionalFormatting>
  <conditionalFormatting sqref="N27">
    <cfRule type="cellIs" dxfId="55" priority="21" operator="equal">
      <formula>"Extremo"</formula>
    </cfRule>
    <cfRule type="cellIs" dxfId="54" priority="22" operator="equal">
      <formula>"Alto"</formula>
    </cfRule>
    <cfRule type="cellIs" dxfId="53" priority="23" operator="equal">
      <formula>"Moderado"</formula>
    </cfRule>
    <cfRule type="cellIs" dxfId="52" priority="24" operator="equal">
      <formula>"Bajo"</formula>
    </cfRule>
  </conditionalFormatting>
  <conditionalFormatting sqref="Z15:Z30">
    <cfRule type="cellIs" dxfId="51" priority="8" operator="equal">
      <formula>"Media"</formula>
    </cfRule>
    <cfRule type="cellIs" dxfId="50" priority="6" operator="equal">
      <formula>"Muy Alta"</formula>
    </cfRule>
    <cfRule type="cellIs" dxfId="49" priority="7" operator="equal">
      <formula>"Alta"</formula>
    </cfRule>
    <cfRule type="cellIs" dxfId="48" priority="9" operator="equal">
      <formula>"Baja"</formula>
    </cfRule>
    <cfRule type="cellIs" dxfId="47" priority="10" operator="equal">
      <formula>"Muy Baja"</formula>
    </cfRule>
  </conditionalFormatting>
  <conditionalFormatting sqref="AB15:AB30">
    <cfRule type="cellIs" dxfId="46" priority="3" operator="equal">
      <formula>"Moderado"</formula>
    </cfRule>
    <cfRule type="cellIs" dxfId="45" priority="4" operator="equal">
      <formula>"Menor"</formula>
    </cfRule>
    <cfRule type="cellIs" dxfId="44" priority="5" operator="equal">
      <formula>"Leve"</formula>
    </cfRule>
    <cfRule type="cellIs" dxfId="43" priority="2" operator="equal">
      <formula>"Mayor"</formula>
    </cfRule>
    <cfRule type="cellIs" dxfId="42" priority="1" operator="equal">
      <formula>"Catastrófico"</formula>
    </cfRule>
  </conditionalFormatting>
  <conditionalFormatting sqref="AD15">
    <cfRule type="cellIs" dxfId="41" priority="338" operator="equal">
      <formula>"Baja"</formula>
    </cfRule>
    <cfRule type="cellIs" dxfId="40" priority="336" operator="equal">
      <formula>"Alta"</formula>
    </cfRule>
    <cfRule type="cellIs" dxfId="39" priority="335" operator="equal">
      <formula>"Muy Alta"</formula>
    </cfRule>
    <cfRule type="cellIs" dxfId="38" priority="337" operator="equal">
      <formula>"Media"</formula>
    </cfRule>
    <cfRule type="cellIs" dxfId="37" priority="339" operator="equal">
      <formula>"Muy Baja"</formula>
    </cfRule>
  </conditionalFormatting>
  <conditionalFormatting sqref="AD20">
    <cfRule type="cellIs" dxfId="36" priority="327" operator="equal">
      <formula>"Media"</formula>
    </cfRule>
    <cfRule type="cellIs" dxfId="35" priority="328" operator="equal">
      <formula>"Baja"</formula>
    </cfRule>
    <cfRule type="cellIs" dxfId="34" priority="329" operator="equal">
      <formula>"Muy Baja"</formula>
    </cfRule>
    <cfRule type="cellIs" dxfId="33" priority="326" operator="equal">
      <formula>"Alta"</formula>
    </cfRule>
    <cfRule type="cellIs" dxfId="32" priority="325" operator="equal">
      <formula>"Muy Alta"</formula>
    </cfRule>
  </conditionalFormatting>
  <conditionalFormatting sqref="AD27">
    <cfRule type="cellIs" dxfId="31" priority="40" operator="equal">
      <formula>"Muy Alta"</formula>
    </cfRule>
    <cfRule type="cellIs" dxfId="30" priority="41" operator="equal">
      <formula>"Alta"</formula>
    </cfRule>
    <cfRule type="cellIs" dxfId="29" priority="43" operator="equal">
      <formula>"Baja"</formula>
    </cfRule>
    <cfRule type="cellIs" dxfId="28" priority="44" operator="equal">
      <formula>"Muy Baja"</formula>
    </cfRule>
    <cfRule type="cellIs" dxfId="27" priority="42" operator="equal">
      <formula>"Media"</formula>
    </cfRule>
  </conditionalFormatting>
  <conditionalFormatting sqref="AF15">
    <cfRule type="cellIs" dxfId="26" priority="333" operator="equal">
      <formula>"Menor"</formula>
    </cfRule>
    <cfRule type="cellIs" dxfId="25" priority="334" operator="equal">
      <formula>"Leve"</formula>
    </cfRule>
    <cfRule type="cellIs" dxfId="24" priority="331" operator="equal">
      <formula>"Mayor"</formula>
    </cfRule>
    <cfRule type="cellIs" dxfId="23" priority="332" operator="equal">
      <formula>"Moderado"</formula>
    </cfRule>
    <cfRule type="cellIs" dxfId="22" priority="330" operator="equal">
      <formula>"Catastrófico"</formula>
    </cfRule>
  </conditionalFormatting>
  <conditionalFormatting sqref="AF20">
    <cfRule type="cellIs" dxfId="21" priority="320" operator="equal">
      <formula>"Catastrófico"</formula>
    </cfRule>
    <cfRule type="cellIs" dxfId="20" priority="321" operator="equal">
      <formula>"Mayor"</formula>
    </cfRule>
    <cfRule type="cellIs" dxfId="19" priority="324" operator="equal">
      <formula>"Leve"</formula>
    </cfRule>
    <cfRule type="cellIs" dxfId="18" priority="323" operator="equal">
      <formula>"Menor"</formula>
    </cfRule>
    <cfRule type="cellIs" dxfId="17" priority="322" operator="equal">
      <formula>"Moderado"</formula>
    </cfRule>
  </conditionalFormatting>
  <conditionalFormatting sqref="AF27">
    <cfRule type="cellIs" dxfId="16" priority="35" operator="equal">
      <formula>"Catastrófico"</formula>
    </cfRule>
    <cfRule type="cellIs" dxfId="15" priority="39" operator="equal">
      <formula>"Leve"</formula>
    </cfRule>
    <cfRule type="cellIs" dxfId="14" priority="38" operator="equal">
      <formula>"Menor"</formula>
    </cfRule>
    <cfRule type="cellIs" dxfId="13" priority="37" operator="equal">
      <formula>"Moderado"</formula>
    </cfRule>
    <cfRule type="cellIs" dxfId="12" priority="36" operator="equal">
      <formula>"Mayor"</formula>
    </cfRule>
  </conditionalFormatting>
  <conditionalFormatting sqref="AH15">
    <cfRule type="cellIs" dxfId="11" priority="317" operator="equal">
      <formula>"Alto"</formula>
    </cfRule>
    <cfRule type="cellIs" dxfId="10" priority="318" operator="equal">
      <formula>"Moderado"</formula>
    </cfRule>
    <cfRule type="cellIs" dxfId="9" priority="319" operator="equal">
      <formula>"Bajo"</formula>
    </cfRule>
    <cfRule type="cellIs" dxfId="8" priority="316" operator="equal">
      <formula>"Extremo"</formula>
    </cfRule>
  </conditionalFormatting>
  <conditionalFormatting sqref="AH20">
    <cfRule type="cellIs" dxfId="7" priority="315" operator="equal">
      <formula>"Bajo"</formula>
    </cfRule>
    <cfRule type="cellIs" dxfId="6" priority="314" operator="equal">
      <formula>"Moderado"</formula>
    </cfRule>
    <cfRule type="cellIs" dxfId="5" priority="313" operator="equal">
      <formula>"Alto"</formula>
    </cfRule>
    <cfRule type="cellIs" dxfId="4" priority="312" operator="equal">
      <formula>"Extremo"</formula>
    </cfRule>
  </conditionalFormatting>
  <conditionalFormatting sqref="AH27">
    <cfRule type="cellIs" dxfId="3" priority="48" operator="equal">
      <formula>"Bajo"</formula>
    </cfRule>
    <cfRule type="cellIs" dxfId="2" priority="47" operator="equal">
      <formula>"Moderado"</formula>
    </cfRule>
    <cfRule type="cellIs" dxfId="1" priority="45" operator="equal">
      <formula>"Extremo"</formula>
    </cfRule>
    <cfRule type="cellIs" dxfId="0" priority="46" operator="equal">
      <formula>"Alto"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2FF30BA0-7D99-4D7E-9558-9BB60EEFF9A3}">
          <x14:formula1>
            <xm:f>'Opciones Tratamiento'!$B$22:$B$34</xm:f>
          </x14:formula1>
          <xm:sqref>D6:E7</xm:sqref>
        </x14:dataValidation>
        <x14:dataValidation type="list" allowBlank="1" showInputMessage="1" showErrorMessage="1" xr:uid="{AE1B0128-8C4F-4697-A629-FD2328E31E68}">
          <x14:formula1>
            <xm:f>'Opciones Tratamiento'!$E$9:$E$13</xm:f>
          </x14:formula1>
          <xm:sqref>J15:J27</xm:sqref>
        </x14:dataValidation>
        <x14:dataValidation type="list" allowBlank="1" showInputMessage="1" showErrorMessage="1" xr:uid="{D58D1B3E-A5FF-4CA7-8392-5F6D420BF824}">
          <x14:formula1>
            <xm:f>'Opciones Tratamiento'!$F$9:$F$13</xm:f>
          </x14:formula1>
          <xm:sqref>L15:L27</xm:sqref>
        </x14:dataValidation>
        <x14:dataValidation type="list" allowBlank="1" showInputMessage="1" showErrorMessage="1" xr:uid="{2991F06F-23BC-4FE0-935E-AD52E3F5E923}">
          <x14:formula1>
            <xm:f>'Opciones Tratamiento'!$B$13:$B$19</xm:f>
          </x14:formula1>
          <xm:sqref>I15:I30</xm:sqref>
        </x14:dataValidation>
        <x14:dataValidation type="list" allowBlank="1" showInputMessage="1" showErrorMessage="1" xr:uid="{7700EA99-3C5B-4B29-9E62-39DB10B7FCB6}">
          <x14:formula1>
            <xm:f>'Opciones Tratamiento'!$B$2:$B$5</xm:f>
          </x14:formula1>
          <xm:sqref>AI15:AI30</xm:sqref>
        </x14:dataValidation>
        <x14:dataValidation type="list" allowBlank="1" showInputMessage="1" showErrorMessage="1" xr:uid="{5651F3A8-C245-4A66-8C6F-3BD18E8DEF99}">
          <x14:formula1>
            <xm:f>'Tabla Valoración controles'!$D$4:$D$7</xm:f>
          </x14:formula1>
          <xm:sqref>R15:R30</xm:sqref>
        </x14:dataValidation>
        <x14:dataValidation type="list" allowBlank="1" showInputMessage="1" showErrorMessage="1" xr:uid="{CC30A5E2-D4B7-4070-A71B-81801ED2E66C}">
          <x14:formula1>
            <xm:f>'Tabla Valoración controles'!$D$8:$D$10</xm:f>
          </x14:formula1>
          <xm:sqref>S15:S30</xm:sqref>
        </x14:dataValidation>
        <x14:dataValidation type="list" allowBlank="1" showInputMessage="1" showErrorMessage="1" xr:uid="{11293CE2-E03C-4910-A0C2-2D4E66C672F9}">
          <x14:formula1>
            <xm:f>'Tabla Valoración controles'!$D$11:$D$13</xm:f>
          </x14:formula1>
          <xm:sqref>U15:U30</xm:sqref>
        </x14:dataValidation>
        <x14:dataValidation type="list" allowBlank="1" showInputMessage="1" showErrorMessage="1" xr:uid="{099A5600-A94B-4864-A483-15B46779B2BC}">
          <x14:formula1>
            <xm:f>'Tabla Valoración controles'!$D$14:$D$16</xm:f>
          </x14:formula1>
          <xm:sqref>V15:V30</xm:sqref>
        </x14:dataValidation>
        <x14:dataValidation type="list" allowBlank="1" showInputMessage="1" showErrorMessage="1" xr:uid="{A74564E0-1CB8-4420-9DE8-E93E7EF87B80}">
          <x14:formula1>
            <xm:f>'Tabla Valoración controles'!$D$17:$D$19</xm:f>
          </x14:formula1>
          <xm:sqref>W15:W30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50" zoomScaleNormal="50" workbookViewId="0">
      <selection activeCell="W77" sqref="W77"/>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260"/>
      <c r="C2" s="260"/>
      <c r="D2" s="260"/>
      <c r="E2" s="260"/>
      <c r="F2" s="260"/>
      <c r="G2" s="260"/>
      <c r="H2" s="260"/>
      <c r="I2" s="260"/>
      <c r="J2" s="297" t="s">
        <v>236</v>
      </c>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260"/>
      <c r="C3" s="260"/>
      <c r="D3" s="260"/>
      <c r="E3" s="260"/>
      <c r="F3" s="260"/>
      <c r="G3" s="260"/>
      <c r="H3" s="260"/>
      <c r="I3" s="260"/>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260"/>
      <c r="C4" s="260"/>
      <c r="D4" s="260"/>
      <c r="E4" s="260"/>
      <c r="F4" s="260"/>
      <c r="G4" s="260"/>
      <c r="H4" s="260"/>
      <c r="I4" s="260"/>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08" t="s">
        <v>237</v>
      </c>
      <c r="C6" s="308"/>
      <c r="D6" s="309"/>
      <c r="E6" s="298" t="s">
        <v>238</v>
      </c>
      <c r="F6" s="299"/>
      <c r="G6" s="299"/>
      <c r="H6" s="299"/>
      <c r="I6" s="300"/>
      <c r="J6" s="294"/>
      <c r="K6" s="295"/>
      <c r="L6" s="295"/>
      <c r="M6" s="295"/>
      <c r="N6" s="295"/>
      <c r="O6" s="296"/>
      <c r="P6" s="294"/>
      <c r="Q6" s="295"/>
      <c r="R6" s="295"/>
      <c r="S6" s="295"/>
      <c r="T6" s="295"/>
      <c r="U6" s="296"/>
      <c r="V6" s="294"/>
      <c r="W6" s="295"/>
      <c r="X6" s="295"/>
      <c r="Y6" s="295"/>
      <c r="Z6" s="295"/>
      <c r="AA6" s="296"/>
      <c r="AB6" s="294"/>
      <c r="AC6" s="295"/>
      <c r="AD6" s="295"/>
      <c r="AE6" s="295"/>
      <c r="AF6" s="295"/>
      <c r="AG6" s="296"/>
      <c r="AH6" s="285"/>
      <c r="AI6" s="286"/>
      <c r="AJ6" s="286"/>
      <c r="AK6" s="286"/>
      <c r="AL6" s="286"/>
      <c r="AM6" s="287"/>
      <c r="AO6" s="310" t="s">
        <v>239</v>
      </c>
      <c r="AP6" s="311"/>
      <c r="AQ6" s="311"/>
      <c r="AR6" s="311"/>
      <c r="AS6" s="311"/>
      <c r="AT6" s="312"/>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08"/>
      <c r="C7" s="308"/>
      <c r="D7" s="309"/>
      <c r="E7" s="301"/>
      <c r="F7" s="302"/>
      <c r="G7" s="302"/>
      <c r="H7" s="302"/>
      <c r="I7" s="303"/>
      <c r="J7" s="288"/>
      <c r="K7" s="289"/>
      <c r="L7" s="289"/>
      <c r="M7" s="289"/>
      <c r="N7" s="289"/>
      <c r="O7" s="290"/>
      <c r="P7" s="288"/>
      <c r="Q7" s="289"/>
      <c r="R7" s="289"/>
      <c r="S7" s="289"/>
      <c r="T7" s="289"/>
      <c r="U7" s="290"/>
      <c r="V7" s="288"/>
      <c r="W7" s="289"/>
      <c r="X7" s="289"/>
      <c r="Y7" s="289"/>
      <c r="Z7" s="289"/>
      <c r="AA7" s="290"/>
      <c r="AB7" s="288"/>
      <c r="AC7" s="289"/>
      <c r="AD7" s="289"/>
      <c r="AE7" s="289"/>
      <c r="AF7" s="289"/>
      <c r="AG7" s="290"/>
      <c r="AH7" s="279"/>
      <c r="AI7" s="280"/>
      <c r="AJ7" s="280"/>
      <c r="AK7" s="280"/>
      <c r="AL7" s="280"/>
      <c r="AM7" s="281"/>
      <c r="AN7" s="8"/>
      <c r="AO7" s="313"/>
      <c r="AP7" s="314"/>
      <c r="AQ7" s="314"/>
      <c r="AR7" s="314"/>
      <c r="AS7" s="314"/>
      <c r="AT7" s="315"/>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08"/>
      <c r="C8" s="308"/>
      <c r="D8" s="309"/>
      <c r="E8" s="301"/>
      <c r="F8" s="302"/>
      <c r="G8" s="302"/>
      <c r="H8" s="302"/>
      <c r="I8" s="303"/>
      <c r="J8" s="288"/>
      <c r="K8" s="289"/>
      <c r="L8" s="289"/>
      <c r="M8" s="289"/>
      <c r="N8" s="289"/>
      <c r="O8" s="290"/>
      <c r="P8" s="288"/>
      <c r="Q8" s="289"/>
      <c r="R8" s="289"/>
      <c r="S8" s="289"/>
      <c r="T8" s="289"/>
      <c r="U8" s="290"/>
      <c r="V8" s="288"/>
      <c r="W8" s="289"/>
      <c r="X8" s="289"/>
      <c r="Y8" s="289"/>
      <c r="Z8" s="289"/>
      <c r="AA8" s="290"/>
      <c r="AB8" s="288"/>
      <c r="AC8" s="289"/>
      <c r="AD8" s="289"/>
      <c r="AE8" s="289"/>
      <c r="AF8" s="289"/>
      <c r="AG8" s="290"/>
      <c r="AH8" s="279"/>
      <c r="AI8" s="280"/>
      <c r="AJ8" s="280"/>
      <c r="AK8" s="280"/>
      <c r="AL8" s="280"/>
      <c r="AM8" s="281"/>
      <c r="AN8" s="8"/>
      <c r="AO8" s="313"/>
      <c r="AP8" s="314"/>
      <c r="AQ8" s="314"/>
      <c r="AR8" s="314"/>
      <c r="AS8" s="314"/>
      <c r="AT8" s="315"/>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08"/>
      <c r="C9" s="308"/>
      <c r="D9" s="309"/>
      <c r="E9" s="301"/>
      <c r="F9" s="302"/>
      <c r="G9" s="302"/>
      <c r="H9" s="302"/>
      <c r="I9" s="303"/>
      <c r="J9" s="288"/>
      <c r="K9" s="289"/>
      <c r="L9" s="289"/>
      <c r="M9" s="289"/>
      <c r="N9" s="289"/>
      <c r="O9" s="290"/>
      <c r="P9" s="288"/>
      <c r="Q9" s="289"/>
      <c r="R9" s="289"/>
      <c r="S9" s="289"/>
      <c r="T9" s="289"/>
      <c r="U9" s="290"/>
      <c r="V9" s="288"/>
      <c r="W9" s="289"/>
      <c r="X9" s="289"/>
      <c r="Y9" s="289"/>
      <c r="Z9" s="289"/>
      <c r="AA9" s="290"/>
      <c r="AB9" s="288"/>
      <c r="AC9" s="289"/>
      <c r="AD9" s="289"/>
      <c r="AE9" s="289"/>
      <c r="AF9" s="289"/>
      <c r="AG9" s="290"/>
      <c r="AH9" s="279"/>
      <c r="AI9" s="280"/>
      <c r="AJ9" s="280"/>
      <c r="AK9" s="280"/>
      <c r="AL9" s="280"/>
      <c r="AM9" s="281"/>
      <c r="AN9" s="8"/>
      <c r="AO9" s="313"/>
      <c r="AP9" s="314"/>
      <c r="AQ9" s="314"/>
      <c r="AR9" s="314"/>
      <c r="AS9" s="314"/>
      <c r="AT9" s="315"/>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08"/>
      <c r="C10" s="308"/>
      <c r="D10" s="309"/>
      <c r="E10" s="301"/>
      <c r="F10" s="302"/>
      <c r="G10" s="302"/>
      <c r="H10" s="302"/>
      <c r="I10" s="303"/>
      <c r="J10" s="288"/>
      <c r="K10" s="289"/>
      <c r="L10" s="289"/>
      <c r="M10" s="289"/>
      <c r="N10" s="289"/>
      <c r="O10" s="290"/>
      <c r="P10" s="288"/>
      <c r="Q10" s="289"/>
      <c r="R10" s="289"/>
      <c r="S10" s="289"/>
      <c r="T10" s="289"/>
      <c r="U10" s="290"/>
      <c r="V10" s="288"/>
      <c r="W10" s="289"/>
      <c r="X10" s="289"/>
      <c r="Y10" s="289"/>
      <c r="Z10" s="289"/>
      <c r="AA10" s="290"/>
      <c r="AB10" s="288"/>
      <c r="AC10" s="289"/>
      <c r="AD10" s="289"/>
      <c r="AE10" s="289"/>
      <c r="AF10" s="289"/>
      <c r="AG10" s="290"/>
      <c r="AH10" s="279"/>
      <c r="AI10" s="280"/>
      <c r="AJ10" s="280"/>
      <c r="AK10" s="280"/>
      <c r="AL10" s="280"/>
      <c r="AM10" s="281"/>
      <c r="AN10" s="8"/>
      <c r="AO10" s="313"/>
      <c r="AP10" s="314"/>
      <c r="AQ10" s="314"/>
      <c r="AR10" s="314"/>
      <c r="AS10" s="314"/>
      <c r="AT10" s="315"/>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08"/>
      <c r="C11" s="308"/>
      <c r="D11" s="309"/>
      <c r="E11" s="301"/>
      <c r="F11" s="302"/>
      <c r="G11" s="302"/>
      <c r="H11" s="302"/>
      <c r="I11" s="303"/>
      <c r="J11" s="288"/>
      <c r="K11" s="289"/>
      <c r="L11" s="289"/>
      <c r="M11" s="289"/>
      <c r="N11" s="289"/>
      <c r="O11" s="290"/>
      <c r="P11" s="288"/>
      <c r="Q11" s="289"/>
      <c r="R11" s="289"/>
      <c r="S11" s="289"/>
      <c r="T11" s="289"/>
      <c r="U11" s="290"/>
      <c r="V11" s="288"/>
      <c r="W11" s="289"/>
      <c r="X11" s="289"/>
      <c r="Y11" s="289"/>
      <c r="Z11" s="289"/>
      <c r="AA11" s="290"/>
      <c r="AB11" s="288"/>
      <c r="AC11" s="289"/>
      <c r="AD11" s="289"/>
      <c r="AE11" s="289"/>
      <c r="AF11" s="289"/>
      <c r="AG11" s="290"/>
      <c r="AH11" s="279"/>
      <c r="AI11" s="280"/>
      <c r="AJ11" s="280"/>
      <c r="AK11" s="280"/>
      <c r="AL11" s="280"/>
      <c r="AM11" s="281"/>
      <c r="AN11" s="8"/>
      <c r="AO11" s="313"/>
      <c r="AP11" s="314"/>
      <c r="AQ11" s="314"/>
      <c r="AR11" s="314"/>
      <c r="AS11" s="314"/>
      <c r="AT11" s="315"/>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08"/>
      <c r="C12" s="308"/>
      <c r="D12" s="309"/>
      <c r="E12" s="301"/>
      <c r="F12" s="302"/>
      <c r="G12" s="302"/>
      <c r="H12" s="302"/>
      <c r="I12" s="303"/>
      <c r="J12" s="288"/>
      <c r="K12" s="289"/>
      <c r="L12" s="289"/>
      <c r="M12" s="289"/>
      <c r="N12" s="289"/>
      <c r="O12" s="290"/>
      <c r="P12" s="288"/>
      <c r="Q12" s="289"/>
      <c r="R12" s="289"/>
      <c r="S12" s="289"/>
      <c r="T12" s="289"/>
      <c r="U12" s="290"/>
      <c r="V12" s="288"/>
      <c r="W12" s="289"/>
      <c r="X12" s="289"/>
      <c r="Y12" s="289"/>
      <c r="Z12" s="289"/>
      <c r="AA12" s="290"/>
      <c r="AB12" s="288"/>
      <c r="AC12" s="289"/>
      <c r="AD12" s="289"/>
      <c r="AE12" s="289"/>
      <c r="AF12" s="289"/>
      <c r="AG12" s="290"/>
      <c r="AH12" s="279"/>
      <c r="AI12" s="280"/>
      <c r="AJ12" s="280"/>
      <c r="AK12" s="280"/>
      <c r="AL12" s="280"/>
      <c r="AM12" s="281"/>
      <c r="AN12" s="8"/>
      <c r="AO12" s="313"/>
      <c r="AP12" s="314"/>
      <c r="AQ12" s="314"/>
      <c r="AR12" s="314"/>
      <c r="AS12" s="314"/>
      <c r="AT12" s="315"/>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08"/>
      <c r="C13" s="308"/>
      <c r="D13" s="309"/>
      <c r="E13" s="304"/>
      <c r="F13" s="305"/>
      <c r="G13" s="305"/>
      <c r="H13" s="305"/>
      <c r="I13" s="306"/>
      <c r="J13" s="288"/>
      <c r="K13" s="289"/>
      <c r="L13" s="289"/>
      <c r="M13" s="289"/>
      <c r="N13" s="289"/>
      <c r="O13" s="290"/>
      <c r="P13" s="288"/>
      <c r="Q13" s="289"/>
      <c r="R13" s="289"/>
      <c r="S13" s="289"/>
      <c r="T13" s="289"/>
      <c r="U13" s="290"/>
      <c r="V13" s="288"/>
      <c r="W13" s="289"/>
      <c r="X13" s="289"/>
      <c r="Y13" s="289"/>
      <c r="Z13" s="289"/>
      <c r="AA13" s="290"/>
      <c r="AB13" s="288"/>
      <c r="AC13" s="289"/>
      <c r="AD13" s="289"/>
      <c r="AE13" s="289"/>
      <c r="AF13" s="289"/>
      <c r="AG13" s="290"/>
      <c r="AH13" s="282"/>
      <c r="AI13" s="283"/>
      <c r="AJ13" s="283"/>
      <c r="AK13" s="283"/>
      <c r="AL13" s="283"/>
      <c r="AM13" s="284"/>
      <c r="AN13" s="8"/>
      <c r="AO13" s="316"/>
      <c r="AP13" s="317"/>
      <c r="AQ13" s="317"/>
      <c r="AR13" s="317"/>
      <c r="AS13" s="317"/>
      <c r="AT13" s="31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08"/>
      <c r="C14" s="308"/>
      <c r="D14" s="309"/>
      <c r="E14" s="298" t="s">
        <v>240</v>
      </c>
      <c r="F14" s="299"/>
      <c r="G14" s="299"/>
      <c r="H14" s="299"/>
      <c r="I14" s="299"/>
      <c r="J14" s="276"/>
      <c r="K14" s="277"/>
      <c r="L14" s="277"/>
      <c r="M14" s="277"/>
      <c r="N14" s="277"/>
      <c r="O14" s="278"/>
      <c r="P14" s="276"/>
      <c r="Q14" s="277"/>
      <c r="R14" s="277"/>
      <c r="S14" s="277"/>
      <c r="T14" s="277"/>
      <c r="U14" s="278"/>
      <c r="V14" s="294"/>
      <c r="W14" s="295"/>
      <c r="X14" s="295"/>
      <c r="Y14" s="295"/>
      <c r="Z14" s="295"/>
      <c r="AA14" s="296"/>
      <c r="AB14" s="294"/>
      <c r="AC14" s="295"/>
      <c r="AD14" s="295"/>
      <c r="AE14" s="295"/>
      <c r="AF14" s="295"/>
      <c r="AG14" s="296"/>
      <c r="AH14" s="285"/>
      <c r="AI14" s="286"/>
      <c r="AJ14" s="286"/>
      <c r="AK14" s="286"/>
      <c r="AL14" s="286"/>
      <c r="AM14" s="287"/>
      <c r="AN14" s="8"/>
      <c r="AO14" s="319" t="s">
        <v>241</v>
      </c>
      <c r="AP14" s="320"/>
      <c r="AQ14" s="320"/>
      <c r="AR14" s="320"/>
      <c r="AS14" s="320"/>
      <c r="AT14" s="321"/>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08"/>
      <c r="C15" s="308"/>
      <c r="D15" s="309"/>
      <c r="E15" s="301"/>
      <c r="F15" s="302"/>
      <c r="G15" s="302"/>
      <c r="H15" s="302"/>
      <c r="I15" s="302"/>
      <c r="J15" s="270"/>
      <c r="K15" s="271"/>
      <c r="L15" s="271"/>
      <c r="M15" s="271"/>
      <c r="N15" s="271"/>
      <c r="O15" s="272"/>
      <c r="P15" s="270"/>
      <c r="Q15" s="271"/>
      <c r="R15" s="271"/>
      <c r="S15" s="271"/>
      <c r="T15" s="271"/>
      <c r="U15" s="272"/>
      <c r="V15" s="288"/>
      <c r="W15" s="289"/>
      <c r="X15" s="289"/>
      <c r="Y15" s="289"/>
      <c r="Z15" s="289"/>
      <c r="AA15" s="290"/>
      <c r="AB15" s="288"/>
      <c r="AC15" s="289"/>
      <c r="AD15" s="289"/>
      <c r="AE15" s="289"/>
      <c r="AF15" s="289"/>
      <c r="AG15" s="290"/>
      <c r="AH15" s="279"/>
      <c r="AI15" s="280"/>
      <c r="AJ15" s="280"/>
      <c r="AK15" s="280"/>
      <c r="AL15" s="280"/>
      <c r="AM15" s="281"/>
      <c r="AN15" s="8"/>
      <c r="AO15" s="322"/>
      <c r="AP15" s="323"/>
      <c r="AQ15" s="323"/>
      <c r="AR15" s="323"/>
      <c r="AS15" s="323"/>
      <c r="AT15" s="324"/>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08"/>
      <c r="C16" s="308"/>
      <c r="D16" s="309"/>
      <c r="E16" s="301"/>
      <c r="F16" s="302"/>
      <c r="G16" s="302"/>
      <c r="H16" s="302"/>
      <c r="I16" s="302"/>
      <c r="J16" s="270"/>
      <c r="K16" s="271"/>
      <c r="L16" s="271"/>
      <c r="M16" s="271"/>
      <c r="N16" s="271"/>
      <c r="O16" s="272"/>
      <c r="P16" s="270"/>
      <c r="Q16" s="271"/>
      <c r="R16" s="271"/>
      <c r="S16" s="271"/>
      <c r="T16" s="271"/>
      <c r="U16" s="272"/>
      <c r="V16" s="288"/>
      <c r="W16" s="289"/>
      <c r="X16" s="289"/>
      <c r="Y16" s="289"/>
      <c r="Z16" s="289"/>
      <c r="AA16" s="290"/>
      <c r="AB16" s="288"/>
      <c r="AC16" s="289"/>
      <c r="AD16" s="289"/>
      <c r="AE16" s="289"/>
      <c r="AF16" s="289"/>
      <c r="AG16" s="290"/>
      <c r="AH16" s="279"/>
      <c r="AI16" s="280"/>
      <c r="AJ16" s="280"/>
      <c r="AK16" s="280"/>
      <c r="AL16" s="280"/>
      <c r="AM16" s="281"/>
      <c r="AN16" s="8"/>
      <c r="AO16" s="322"/>
      <c r="AP16" s="323"/>
      <c r="AQ16" s="323"/>
      <c r="AR16" s="323"/>
      <c r="AS16" s="323"/>
      <c r="AT16" s="324"/>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08"/>
      <c r="C17" s="308"/>
      <c r="D17" s="309"/>
      <c r="E17" s="301"/>
      <c r="F17" s="302"/>
      <c r="G17" s="302"/>
      <c r="H17" s="302"/>
      <c r="I17" s="302"/>
      <c r="J17" s="270"/>
      <c r="K17" s="271"/>
      <c r="L17" s="271"/>
      <c r="M17" s="271"/>
      <c r="N17" s="271"/>
      <c r="O17" s="272"/>
      <c r="P17" s="270"/>
      <c r="Q17" s="271"/>
      <c r="R17" s="271"/>
      <c r="S17" s="271"/>
      <c r="T17" s="271"/>
      <c r="U17" s="272"/>
      <c r="V17" s="288"/>
      <c r="W17" s="289"/>
      <c r="X17" s="289"/>
      <c r="Y17" s="289"/>
      <c r="Z17" s="289"/>
      <c r="AA17" s="290"/>
      <c r="AB17" s="288"/>
      <c r="AC17" s="289"/>
      <c r="AD17" s="289"/>
      <c r="AE17" s="289"/>
      <c r="AF17" s="289"/>
      <c r="AG17" s="290"/>
      <c r="AH17" s="279"/>
      <c r="AI17" s="280"/>
      <c r="AJ17" s="280"/>
      <c r="AK17" s="280"/>
      <c r="AL17" s="280"/>
      <c r="AM17" s="281"/>
      <c r="AN17" s="8"/>
      <c r="AO17" s="322"/>
      <c r="AP17" s="323"/>
      <c r="AQ17" s="323"/>
      <c r="AR17" s="323"/>
      <c r="AS17" s="323"/>
      <c r="AT17" s="324"/>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08"/>
      <c r="C18" s="308"/>
      <c r="D18" s="309"/>
      <c r="E18" s="301"/>
      <c r="F18" s="302"/>
      <c r="G18" s="302"/>
      <c r="H18" s="302"/>
      <c r="I18" s="302"/>
      <c r="J18" s="270"/>
      <c r="K18" s="271"/>
      <c r="L18" s="271"/>
      <c r="M18" s="271"/>
      <c r="N18" s="271"/>
      <c r="O18" s="272"/>
      <c r="P18" s="270"/>
      <c r="Q18" s="271"/>
      <c r="R18" s="271"/>
      <c r="S18" s="271"/>
      <c r="T18" s="271"/>
      <c r="U18" s="272"/>
      <c r="V18" s="288"/>
      <c r="W18" s="289"/>
      <c r="X18" s="289"/>
      <c r="Y18" s="289"/>
      <c r="Z18" s="289"/>
      <c r="AA18" s="290"/>
      <c r="AB18" s="288"/>
      <c r="AC18" s="289"/>
      <c r="AD18" s="289"/>
      <c r="AE18" s="289"/>
      <c r="AF18" s="289"/>
      <c r="AG18" s="290"/>
      <c r="AH18" s="279"/>
      <c r="AI18" s="280"/>
      <c r="AJ18" s="280"/>
      <c r="AK18" s="280"/>
      <c r="AL18" s="280"/>
      <c r="AM18" s="281"/>
      <c r="AN18" s="8"/>
      <c r="AO18" s="322"/>
      <c r="AP18" s="323"/>
      <c r="AQ18" s="323"/>
      <c r="AR18" s="323"/>
      <c r="AS18" s="323"/>
      <c r="AT18" s="324"/>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08"/>
      <c r="C19" s="308"/>
      <c r="D19" s="309"/>
      <c r="E19" s="301"/>
      <c r="F19" s="302"/>
      <c r="G19" s="302"/>
      <c r="H19" s="302"/>
      <c r="I19" s="302"/>
      <c r="J19" s="270"/>
      <c r="K19" s="271"/>
      <c r="L19" s="271"/>
      <c r="M19" s="271"/>
      <c r="N19" s="271"/>
      <c r="O19" s="272"/>
      <c r="P19" s="270"/>
      <c r="Q19" s="271"/>
      <c r="R19" s="271"/>
      <c r="S19" s="271"/>
      <c r="T19" s="271"/>
      <c r="U19" s="272"/>
      <c r="V19" s="288"/>
      <c r="W19" s="289"/>
      <c r="X19" s="289"/>
      <c r="Y19" s="289"/>
      <c r="Z19" s="289"/>
      <c r="AA19" s="290"/>
      <c r="AB19" s="288"/>
      <c r="AC19" s="289"/>
      <c r="AD19" s="289"/>
      <c r="AE19" s="289"/>
      <c r="AF19" s="289"/>
      <c r="AG19" s="290"/>
      <c r="AH19" s="279"/>
      <c r="AI19" s="280"/>
      <c r="AJ19" s="280"/>
      <c r="AK19" s="280"/>
      <c r="AL19" s="280"/>
      <c r="AM19" s="281"/>
      <c r="AN19" s="8"/>
      <c r="AO19" s="322"/>
      <c r="AP19" s="323"/>
      <c r="AQ19" s="323"/>
      <c r="AR19" s="323"/>
      <c r="AS19" s="323"/>
      <c r="AT19" s="324"/>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08"/>
      <c r="C20" s="308"/>
      <c r="D20" s="309"/>
      <c r="E20" s="301"/>
      <c r="F20" s="302"/>
      <c r="G20" s="302"/>
      <c r="H20" s="302"/>
      <c r="I20" s="302"/>
      <c r="J20" s="270"/>
      <c r="K20" s="271"/>
      <c r="L20" s="271"/>
      <c r="M20" s="271"/>
      <c r="N20" s="271"/>
      <c r="O20" s="272"/>
      <c r="P20" s="270"/>
      <c r="Q20" s="271"/>
      <c r="R20" s="271"/>
      <c r="S20" s="271"/>
      <c r="T20" s="271"/>
      <c r="U20" s="272"/>
      <c r="V20" s="288"/>
      <c r="W20" s="289"/>
      <c r="X20" s="289"/>
      <c r="Y20" s="289"/>
      <c r="Z20" s="289"/>
      <c r="AA20" s="290"/>
      <c r="AB20" s="288"/>
      <c r="AC20" s="289"/>
      <c r="AD20" s="289"/>
      <c r="AE20" s="289"/>
      <c r="AF20" s="289"/>
      <c r="AG20" s="290"/>
      <c r="AH20" s="279"/>
      <c r="AI20" s="280"/>
      <c r="AJ20" s="280"/>
      <c r="AK20" s="280"/>
      <c r="AL20" s="280"/>
      <c r="AM20" s="281"/>
      <c r="AN20" s="8"/>
      <c r="AO20" s="322"/>
      <c r="AP20" s="323"/>
      <c r="AQ20" s="323"/>
      <c r="AR20" s="323"/>
      <c r="AS20" s="323"/>
      <c r="AT20" s="324"/>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08"/>
      <c r="C21" s="308"/>
      <c r="D21" s="309"/>
      <c r="E21" s="304"/>
      <c r="F21" s="305"/>
      <c r="G21" s="305"/>
      <c r="H21" s="305"/>
      <c r="I21" s="305"/>
      <c r="J21" s="273"/>
      <c r="K21" s="274"/>
      <c r="L21" s="274"/>
      <c r="M21" s="274"/>
      <c r="N21" s="274"/>
      <c r="O21" s="275"/>
      <c r="P21" s="273"/>
      <c r="Q21" s="274"/>
      <c r="R21" s="274"/>
      <c r="S21" s="274"/>
      <c r="T21" s="274"/>
      <c r="U21" s="275"/>
      <c r="V21" s="291"/>
      <c r="W21" s="292"/>
      <c r="X21" s="292"/>
      <c r="Y21" s="292"/>
      <c r="Z21" s="292"/>
      <c r="AA21" s="293"/>
      <c r="AB21" s="291"/>
      <c r="AC21" s="292"/>
      <c r="AD21" s="292"/>
      <c r="AE21" s="292"/>
      <c r="AF21" s="292"/>
      <c r="AG21" s="293"/>
      <c r="AH21" s="282"/>
      <c r="AI21" s="283"/>
      <c r="AJ21" s="283"/>
      <c r="AK21" s="283"/>
      <c r="AL21" s="283"/>
      <c r="AM21" s="284"/>
      <c r="AN21" s="8"/>
      <c r="AO21" s="325"/>
      <c r="AP21" s="326"/>
      <c r="AQ21" s="326"/>
      <c r="AR21" s="326"/>
      <c r="AS21" s="326"/>
      <c r="AT21" s="327"/>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08"/>
      <c r="C22" s="308"/>
      <c r="D22" s="309"/>
      <c r="E22" s="298" t="s">
        <v>242</v>
      </c>
      <c r="F22" s="299"/>
      <c r="G22" s="299"/>
      <c r="H22" s="299"/>
      <c r="I22" s="300"/>
      <c r="J22" s="276"/>
      <c r="K22" s="277"/>
      <c r="L22" s="277"/>
      <c r="M22" s="277"/>
      <c r="N22" s="277"/>
      <c r="O22" s="278"/>
      <c r="P22" s="276"/>
      <c r="Q22" s="277"/>
      <c r="R22" s="277"/>
      <c r="S22" s="277"/>
      <c r="T22" s="277"/>
      <c r="U22" s="278"/>
      <c r="V22" s="276"/>
      <c r="W22" s="277"/>
      <c r="X22" s="277"/>
      <c r="Y22" s="277"/>
      <c r="Z22" s="277"/>
      <c r="AA22" s="278"/>
      <c r="AB22" s="294"/>
      <c r="AC22" s="295"/>
      <c r="AD22" s="295"/>
      <c r="AE22" s="295"/>
      <c r="AF22" s="295"/>
      <c r="AG22" s="296"/>
      <c r="AH22" s="285"/>
      <c r="AI22" s="286"/>
      <c r="AJ22" s="286"/>
      <c r="AK22" s="286"/>
      <c r="AL22" s="286"/>
      <c r="AM22" s="287"/>
      <c r="AN22" s="8"/>
      <c r="AO22" s="328" t="s">
        <v>147</v>
      </c>
      <c r="AP22" s="329"/>
      <c r="AQ22" s="329"/>
      <c r="AR22" s="329"/>
      <c r="AS22" s="329"/>
      <c r="AT22" s="330"/>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08"/>
      <c r="C23" s="308"/>
      <c r="D23" s="309"/>
      <c r="E23" s="301"/>
      <c r="F23" s="302"/>
      <c r="G23" s="302"/>
      <c r="H23" s="302"/>
      <c r="I23" s="303"/>
      <c r="J23" s="270"/>
      <c r="K23" s="271"/>
      <c r="L23" s="271"/>
      <c r="M23" s="271"/>
      <c r="N23" s="271"/>
      <c r="O23" s="272"/>
      <c r="P23" s="270"/>
      <c r="Q23" s="271"/>
      <c r="R23" s="271"/>
      <c r="S23" s="271"/>
      <c r="T23" s="271"/>
      <c r="U23" s="272"/>
      <c r="V23" s="270"/>
      <c r="W23" s="271"/>
      <c r="X23" s="271"/>
      <c r="Y23" s="271"/>
      <c r="Z23" s="271"/>
      <c r="AA23" s="272"/>
      <c r="AB23" s="288"/>
      <c r="AC23" s="289"/>
      <c r="AD23" s="289"/>
      <c r="AE23" s="289"/>
      <c r="AF23" s="289"/>
      <c r="AG23" s="290"/>
      <c r="AH23" s="279"/>
      <c r="AI23" s="280"/>
      <c r="AJ23" s="280"/>
      <c r="AK23" s="280"/>
      <c r="AL23" s="280"/>
      <c r="AM23" s="281"/>
      <c r="AN23" s="8"/>
      <c r="AO23" s="331"/>
      <c r="AP23" s="332"/>
      <c r="AQ23" s="332"/>
      <c r="AR23" s="332"/>
      <c r="AS23" s="332"/>
      <c r="AT23" s="333"/>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08"/>
      <c r="C24" s="308"/>
      <c r="D24" s="309"/>
      <c r="E24" s="301"/>
      <c r="F24" s="302"/>
      <c r="G24" s="302"/>
      <c r="H24" s="302"/>
      <c r="I24" s="303"/>
      <c r="J24" s="270"/>
      <c r="K24" s="271"/>
      <c r="L24" s="271"/>
      <c r="M24" s="271"/>
      <c r="N24" s="271"/>
      <c r="O24" s="272"/>
      <c r="P24" s="270"/>
      <c r="Q24" s="271"/>
      <c r="R24" s="271"/>
      <c r="S24" s="271"/>
      <c r="T24" s="271"/>
      <c r="U24" s="272"/>
      <c r="V24" s="270"/>
      <c r="W24" s="271"/>
      <c r="X24" s="271"/>
      <c r="Y24" s="271"/>
      <c r="Z24" s="271"/>
      <c r="AA24" s="272"/>
      <c r="AB24" s="288"/>
      <c r="AC24" s="289"/>
      <c r="AD24" s="289"/>
      <c r="AE24" s="289"/>
      <c r="AF24" s="289"/>
      <c r="AG24" s="290"/>
      <c r="AH24" s="279"/>
      <c r="AI24" s="280"/>
      <c r="AJ24" s="280"/>
      <c r="AK24" s="280"/>
      <c r="AL24" s="280"/>
      <c r="AM24" s="281"/>
      <c r="AN24" s="8"/>
      <c r="AO24" s="331"/>
      <c r="AP24" s="332"/>
      <c r="AQ24" s="332"/>
      <c r="AR24" s="332"/>
      <c r="AS24" s="332"/>
      <c r="AT24" s="333"/>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08"/>
      <c r="C25" s="308"/>
      <c r="D25" s="309"/>
      <c r="E25" s="301"/>
      <c r="F25" s="302"/>
      <c r="G25" s="302"/>
      <c r="H25" s="302"/>
      <c r="I25" s="303"/>
      <c r="J25" s="270"/>
      <c r="K25" s="271"/>
      <c r="L25" s="271"/>
      <c r="M25" s="271"/>
      <c r="N25" s="271"/>
      <c r="O25" s="272"/>
      <c r="P25" s="270"/>
      <c r="Q25" s="271"/>
      <c r="R25" s="271"/>
      <c r="S25" s="271"/>
      <c r="T25" s="271"/>
      <c r="U25" s="272"/>
      <c r="V25" s="270"/>
      <c r="W25" s="271"/>
      <c r="X25" s="271"/>
      <c r="Y25" s="271"/>
      <c r="Z25" s="271"/>
      <c r="AA25" s="272"/>
      <c r="AB25" s="288"/>
      <c r="AC25" s="289"/>
      <c r="AD25" s="289"/>
      <c r="AE25" s="289"/>
      <c r="AF25" s="289"/>
      <c r="AG25" s="290"/>
      <c r="AH25" s="279"/>
      <c r="AI25" s="280"/>
      <c r="AJ25" s="280"/>
      <c r="AK25" s="280"/>
      <c r="AL25" s="280"/>
      <c r="AM25" s="281"/>
      <c r="AN25" s="8"/>
      <c r="AO25" s="331"/>
      <c r="AP25" s="332"/>
      <c r="AQ25" s="332"/>
      <c r="AR25" s="332"/>
      <c r="AS25" s="332"/>
      <c r="AT25" s="333"/>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08"/>
      <c r="C26" s="308"/>
      <c r="D26" s="309"/>
      <c r="E26" s="301"/>
      <c r="F26" s="302"/>
      <c r="G26" s="302"/>
      <c r="H26" s="302"/>
      <c r="I26" s="303"/>
      <c r="J26" s="270"/>
      <c r="K26" s="271"/>
      <c r="L26" s="271"/>
      <c r="M26" s="271"/>
      <c r="N26" s="271"/>
      <c r="O26" s="272"/>
      <c r="P26" s="270"/>
      <c r="Q26" s="271"/>
      <c r="R26" s="271"/>
      <c r="S26" s="271"/>
      <c r="T26" s="271"/>
      <c r="U26" s="272"/>
      <c r="V26" s="270"/>
      <c r="W26" s="271"/>
      <c r="X26" s="271"/>
      <c r="Y26" s="271"/>
      <c r="Z26" s="271"/>
      <c r="AA26" s="272"/>
      <c r="AB26" s="288"/>
      <c r="AC26" s="289"/>
      <c r="AD26" s="289"/>
      <c r="AE26" s="289"/>
      <c r="AF26" s="289"/>
      <c r="AG26" s="290"/>
      <c r="AH26" s="279"/>
      <c r="AI26" s="280"/>
      <c r="AJ26" s="280"/>
      <c r="AK26" s="280"/>
      <c r="AL26" s="280"/>
      <c r="AM26" s="281"/>
      <c r="AN26" s="8"/>
      <c r="AO26" s="331"/>
      <c r="AP26" s="332"/>
      <c r="AQ26" s="332"/>
      <c r="AR26" s="332"/>
      <c r="AS26" s="332"/>
      <c r="AT26" s="333"/>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08"/>
      <c r="C27" s="308"/>
      <c r="D27" s="309"/>
      <c r="E27" s="301"/>
      <c r="F27" s="302"/>
      <c r="G27" s="302"/>
      <c r="H27" s="302"/>
      <c r="I27" s="303"/>
      <c r="J27" s="270"/>
      <c r="K27" s="271"/>
      <c r="L27" s="271"/>
      <c r="M27" s="271"/>
      <c r="N27" s="271"/>
      <c r="O27" s="272"/>
      <c r="P27" s="270"/>
      <c r="Q27" s="271"/>
      <c r="R27" s="271"/>
      <c r="S27" s="271"/>
      <c r="T27" s="271"/>
      <c r="U27" s="272"/>
      <c r="V27" s="270"/>
      <c r="W27" s="271"/>
      <c r="X27" s="271"/>
      <c r="Y27" s="271"/>
      <c r="Z27" s="271"/>
      <c r="AA27" s="272"/>
      <c r="AB27" s="288"/>
      <c r="AC27" s="289"/>
      <c r="AD27" s="289"/>
      <c r="AE27" s="289"/>
      <c r="AF27" s="289"/>
      <c r="AG27" s="290"/>
      <c r="AH27" s="279"/>
      <c r="AI27" s="280"/>
      <c r="AJ27" s="280"/>
      <c r="AK27" s="280"/>
      <c r="AL27" s="280"/>
      <c r="AM27" s="281"/>
      <c r="AN27" s="8"/>
      <c r="AO27" s="331"/>
      <c r="AP27" s="332"/>
      <c r="AQ27" s="332"/>
      <c r="AR27" s="332"/>
      <c r="AS27" s="332"/>
      <c r="AT27" s="333"/>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08"/>
      <c r="C28" s="308"/>
      <c r="D28" s="309"/>
      <c r="E28" s="301"/>
      <c r="F28" s="302"/>
      <c r="G28" s="302"/>
      <c r="H28" s="302"/>
      <c r="I28" s="303"/>
      <c r="J28" s="270"/>
      <c r="K28" s="271"/>
      <c r="L28" s="271"/>
      <c r="M28" s="271"/>
      <c r="N28" s="271"/>
      <c r="O28" s="272"/>
      <c r="P28" s="270"/>
      <c r="Q28" s="271"/>
      <c r="R28" s="271"/>
      <c r="S28" s="271"/>
      <c r="T28" s="271"/>
      <c r="U28" s="272"/>
      <c r="V28" s="270"/>
      <c r="W28" s="271"/>
      <c r="X28" s="271"/>
      <c r="Y28" s="271"/>
      <c r="Z28" s="271"/>
      <c r="AA28" s="272"/>
      <c r="AB28" s="288"/>
      <c r="AC28" s="289"/>
      <c r="AD28" s="289"/>
      <c r="AE28" s="289"/>
      <c r="AF28" s="289"/>
      <c r="AG28" s="290"/>
      <c r="AH28" s="279"/>
      <c r="AI28" s="280"/>
      <c r="AJ28" s="280"/>
      <c r="AK28" s="280"/>
      <c r="AL28" s="280"/>
      <c r="AM28" s="281"/>
      <c r="AN28" s="8"/>
      <c r="AO28" s="331"/>
      <c r="AP28" s="332"/>
      <c r="AQ28" s="332"/>
      <c r="AR28" s="332"/>
      <c r="AS28" s="332"/>
      <c r="AT28" s="333"/>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08"/>
      <c r="C29" s="308"/>
      <c r="D29" s="309"/>
      <c r="E29" s="304"/>
      <c r="F29" s="305"/>
      <c r="G29" s="305"/>
      <c r="H29" s="305"/>
      <c r="I29" s="306"/>
      <c r="J29" s="270"/>
      <c r="K29" s="271"/>
      <c r="L29" s="271"/>
      <c r="M29" s="271"/>
      <c r="N29" s="271"/>
      <c r="O29" s="272"/>
      <c r="P29" s="273"/>
      <c r="Q29" s="274"/>
      <c r="R29" s="274"/>
      <c r="S29" s="274"/>
      <c r="T29" s="274"/>
      <c r="U29" s="275"/>
      <c r="V29" s="273"/>
      <c r="W29" s="274"/>
      <c r="X29" s="274"/>
      <c r="Y29" s="274"/>
      <c r="Z29" s="274"/>
      <c r="AA29" s="275"/>
      <c r="AB29" s="291"/>
      <c r="AC29" s="292"/>
      <c r="AD29" s="292"/>
      <c r="AE29" s="292"/>
      <c r="AF29" s="292"/>
      <c r="AG29" s="293"/>
      <c r="AH29" s="282"/>
      <c r="AI29" s="283"/>
      <c r="AJ29" s="283"/>
      <c r="AK29" s="283"/>
      <c r="AL29" s="283"/>
      <c r="AM29" s="284"/>
      <c r="AN29" s="8"/>
      <c r="AO29" s="334"/>
      <c r="AP29" s="335"/>
      <c r="AQ29" s="335"/>
      <c r="AR29" s="335"/>
      <c r="AS29" s="335"/>
      <c r="AT29" s="336"/>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08"/>
      <c r="C30" s="308"/>
      <c r="D30" s="309"/>
      <c r="E30" s="298" t="s">
        <v>243</v>
      </c>
      <c r="F30" s="299"/>
      <c r="G30" s="299"/>
      <c r="H30" s="299"/>
      <c r="I30" s="299"/>
      <c r="J30" s="267"/>
      <c r="K30" s="268"/>
      <c r="L30" s="268"/>
      <c r="M30" s="268"/>
      <c r="N30" s="268"/>
      <c r="O30" s="269"/>
      <c r="P30" s="277"/>
      <c r="Q30" s="277"/>
      <c r="R30" s="277"/>
      <c r="S30" s="277"/>
      <c r="T30" s="277"/>
      <c r="U30" s="278"/>
      <c r="V30" s="276"/>
      <c r="W30" s="277"/>
      <c r="X30" s="277"/>
      <c r="Y30" s="277"/>
      <c r="Z30" s="277"/>
      <c r="AA30" s="278"/>
      <c r="AB30" s="294"/>
      <c r="AC30" s="295"/>
      <c r="AD30" s="295"/>
      <c r="AE30" s="295"/>
      <c r="AF30" s="295"/>
      <c r="AG30" s="296"/>
      <c r="AH30" s="285"/>
      <c r="AI30" s="286"/>
      <c r="AJ30" s="286"/>
      <c r="AK30" s="286"/>
      <c r="AL30" s="286"/>
      <c r="AM30" s="287"/>
      <c r="AN30" s="8"/>
      <c r="AO30" s="337" t="s">
        <v>244</v>
      </c>
      <c r="AP30" s="338"/>
      <c r="AQ30" s="338"/>
      <c r="AR30" s="338"/>
      <c r="AS30" s="338"/>
      <c r="AT30" s="339"/>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08"/>
      <c r="C31" s="308"/>
      <c r="D31" s="309"/>
      <c r="E31" s="301"/>
      <c r="F31" s="302"/>
      <c r="G31" s="302"/>
      <c r="H31" s="302"/>
      <c r="I31" s="302"/>
      <c r="J31" s="261"/>
      <c r="K31" s="262"/>
      <c r="L31" s="262"/>
      <c r="M31" s="262"/>
      <c r="N31" s="262"/>
      <c r="O31" s="263"/>
      <c r="P31" s="271"/>
      <c r="Q31" s="271"/>
      <c r="R31" s="271"/>
      <c r="S31" s="271"/>
      <c r="T31" s="271"/>
      <c r="U31" s="272"/>
      <c r="V31" s="270"/>
      <c r="W31" s="271"/>
      <c r="X31" s="271"/>
      <c r="Y31" s="271"/>
      <c r="Z31" s="271"/>
      <c r="AA31" s="272"/>
      <c r="AB31" s="288"/>
      <c r="AC31" s="289"/>
      <c r="AD31" s="289"/>
      <c r="AE31" s="289"/>
      <c r="AF31" s="289"/>
      <c r="AG31" s="290"/>
      <c r="AH31" s="279"/>
      <c r="AI31" s="280"/>
      <c r="AJ31" s="280"/>
      <c r="AK31" s="280"/>
      <c r="AL31" s="280"/>
      <c r="AM31" s="281"/>
      <c r="AN31" s="8"/>
      <c r="AO31" s="340"/>
      <c r="AP31" s="341"/>
      <c r="AQ31" s="341"/>
      <c r="AR31" s="341"/>
      <c r="AS31" s="341"/>
      <c r="AT31" s="342"/>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08"/>
      <c r="C32" s="308"/>
      <c r="D32" s="309"/>
      <c r="E32" s="301"/>
      <c r="F32" s="302"/>
      <c r="G32" s="302"/>
      <c r="H32" s="302"/>
      <c r="I32" s="302"/>
      <c r="J32" s="261"/>
      <c r="K32" s="262"/>
      <c r="L32" s="262"/>
      <c r="M32" s="262"/>
      <c r="N32" s="262"/>
      <c r="O32" s="263"/>
      <c r="P32" s="271"/>
      <c r="Q32" s="271"/>
      <c r="R32" s="271"/>
      <c r="S32" s="271"/>
      <c r="T32" s="271"/>
      <c r="U32" s="272"/>
      <c r="V32" s="270"/>
      <c r="W32" s="271"/>
      <c r="X32" s="271"/>
      <c r="Y32" s="271"/>
      <c r="Z32" s="271"/>
      <c r="AA32" s="272"/>
      <c r="AB32" s="288"/>
      <c r="AC32" s="289"/>
      <c r="AD32" s="289"/>
      <c r="AE32" s="289"/>
      <c r="AF32" s="289"/>
      <c r="AG32" s="290"/>
      <c r="AH32" s="279"/>
      <c r="AI32" s="280"/>
      <c r="AJ32" s="280"/>
      <c r="AK32" s="280"/>
      <c r="AL32" s="280"/>
      <c r="AM32" s="281"/>
      <c r="AN32" s="8"/>
      <c r="AO32" s="340"/>
      <c r="AP32" s="341"/>
      <c r="AQ32" s="341"/>
      <c r="AR32" s="341"/>
      <c r="AS32" s="341"/>
      <c r="AT32" s="342"/>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08"/>
      <c r="C33" s="308"/>
      <c r="D33" s="309"/>
      <c r="E33" s="301"/>
      <c r="F33" s="302"/>
      <c r="G33" s="302"/>
      <c r="H33" s="302"/>
      <c r="I33" s="302"/>
      <c r="J33" s="261"/>
      <c r="K33" s="262"/>
      <c r="L33" s="262"/>
      <c r="M33" s="262"/>
      <c r="N33" s="262"/>
      <c r="O33" s="263"/>
      <c r="P33" s="271"/>
      <c r="Q33" s="271"/>
      <c r="R33" s="271"/>
      <c r="S33" s="271"/>
      <c r="T33" s="271"/>
      <c r="U33" s="272"/>
      <c r="V33" s="270"/>
      <c r="W33" s="271"/>
      <c r="X33" s="271"/>
      <c r="Y33" s="271"/>
      <c r="Z33" s="271"/>
      <c r="AA33" s="272"/>
      <c r="AB33" s="288"/>
      <c r="AC33" s="289"/>
      <c r="AD33" s="289"/>
      <c r="AE33" s="289"/>
      <c r="AF33" s="289"/>
      <c r="AG33" s="290"/>
      <c r="AH33" s="279"/>
      <c r="AI33" s="280"/>
      <c r="AJ33" s="280"/>
      <c r="AK33" s="280"/>
      <c r="AL33" s="280"/>
      <c r="AM33" s="281"/>
      <c r="AN33" s="8"/>
      <c r="AO33" s="340"/>
      <c r="AP33" s="341"/>
      <c r="AQ33" s="341"/>
      <c r="AR33" s="341"/>
      <c r="AS33" s="341"/>
      <c r="AT33" s="342"/>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08"/>
      <c r="C34" s="308"/>
      <c r="D34" s="309"/>
      <c r="E34" s="301"/>
      <c r="F34" s="302"/>
      <c r="G34" s="302"/>
      <c r="H34" s="302"/>
      <c r="I34" s="302"/>
      <c r="J34" s="261"/>
      <c r="K34" s="262"/>
      <c r="L34" s="262"/>
      <c r="M34" s="262"/>
      <c r="N34" s="262"/>
      <c r="O34" s="263"/>
      <c r="P34" s="271"/>
      <c r="Q34" s="271"/>
      <c r="R34" s="271"/>
      <c r="S34" s="271"/>
      <c r="T34" s="271"/>
      <c r="U34" s="272"/>
      <c r="V34" s="270"/>
      <c r="W34" s="271"/>
      <c r="X34" s="271"/>
      <c r="Y34" s="271"/>
      <c r="Z34" s="271"/>
      <c r="AA34" s="272"/>
      <c r="AB34" s="288"/>
      <c r="AC34" s="289"/>
      <c r="AD34" s="289"/>
      <c r="AE34" s="289"/>
      <c r="AF34" s="289"/>
      <c r="AG34" s="290"/>
      <c r="AH34" s="279"/>
      <c r="AI34" s="280"/>
      <c r="AJ34" s="280"/>
      <c r="AK34" s="280"/>
      <c r="AL34" s="280"/>
      <c r="AM34" s="281"/>
      <c r="AN34" s="8"/>
      <c r="AO34" s="340"/>
      <c r="AP34" s="341"/>
      <c r="AQ34" s="341"/>
      <c r="AR34" s="341"/>
      <c r="AS34" s="341"/>
      <c r="AT34" s="342"/>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08"/>
      <c r="C35" s="308"/>
      <c r="D35" s="309"/>
      <c r="E35" s="301"/>
      <c r="F35" s="302"/>
      <c r="G35" s="302"/>
      <c r="H35" s="302"/>
      <c r="I35" s="302"/>
      <c r="J35" s="261"/>
      <c r="K35" s="262"/>
      <c r="L35" s="262"/>
      <c r="M35" s="262"/>
      <c r="N35" s="262"/>
      <c r="O35" s="263"/>
      <c r="P35" s="271"/>
      <c r="Q35" s="271"/>
      <c r="R35" s="271"/>
      <c r="S35" s="271"/>
      <c r="T35" s="271"/>
      <c r="U35" s="272"/>
      <c r="V35" s="270"/>
      <c r="W35" s="271"/>
      <c r="X35" s="271"/>
      <c r="Y35" s="271"/>
      <c r="Z35" s="271"/>
      <c r="AA35" s="272"/>
      <c r="AB35" s="288"/>
      <c r="AC35" s="289"/>
      <c r="AD35" s="289"/>
      <c r="AE35" s="289"/>
      <c r="AF35" s="289"/>
      <c r="AG35" s="290"/>
      <c r="AH35" s="279"/>
      <c r="AI35" s="280"/>
      <c r="AJ35" s="280"/>
      <c r="AK35" s="280"/>
      <c r="AL35" s="280"/>
      <c r="AM35" s="281"/>
      <c r="AN35" s="8"/>
      <c r="AO35" s="340"/>
      <c r="AP35" s="341"/>
      <c r="AQ35" s="341"/>
      <c r="AR35" s="341"/>
      <c r="AS35" s="341"/>
      <c r="AT35" s="342"/>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08"/>
      <c r="C36" s="308"/>
      <c r="D36" s="309"/>
      <c r="E36" s="301"/>
      <c r="F36" s="302"/>
      <c r="G36" s="302"/>
      <c r="H36" s="302"/>
      <c r="I36" s="302"/>
      <c r="J36" s="261"/>
      <c r="K36" s="262"/>
      <c r="L36" s="262"/>
      <c r="M36" s="262"/>
      <c r="N36" s="262"/>
      <c r="O36" s="263"/>
      <c r="P36" s="271"/>
      <c r="Q36" s="271"/>
      <c r="R36" s="271"/>
      <c r="S36" s="271"/>
      <c r="T36" s="271"/>
      <c r="U36" s="272"/>
      <c r="V36" s="270"/>
      <c r="W36" s="271"/>
      <c r="X36" s="271"/>
      <c r="Y36" s="271"/>
      <c r="Z36" s="271"/>
      <c r="AA36" s="272"/>
      <c r="AB36" s="288"/>
      <c r="AC36" s="289"/>
      <c r="AD36" s="289"/>
      <c r="AE36" s="289"/>
      <c r="AF36" s="289"/>
      <c r="AG36" s="290"/>
      <c r="AH36" s="279"/>
      <c r="AI36" s="280"/>
      <c r="AJ36" s="280"/>
      <c r="AK36" s="280"/>
      <c r="AL36" s="280"/>
      <c r="AM36" s="281"/>
      <c r="AN36" s="8"/>
      <c r="AO36" s="340"/>
      <c r="AP36" s="341"/>
      <c r="AQ36" s="341"/>
      <c r="AR36" s="341"/>
      <c r="AS36" s="341"/>
      <c r="AT36" s="342"/>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08"/>
      <c r="C37" s="308"/>
      <c r="D37" s="309"/>
      <c r="E37" s="304"/>
      <c r="F37" s="305"/>
      <c r="G37" s="305"/>
      <c r="H37" s="305"/>
      <c r="I37" s="305"/>
      <c r="J37" s="264"/>
      <c r="K37" s="265"/>
      <c r="L37" s="265"/>
      <c r="M37" s="265"/>
      <c r="N37" s="265"/>
      <c r="O37" s="266"/>
      <c r="P37" s="274"/>
      <c r="Q37" s="274"/>
      <c r="R37" s="274"/>
      <c r="S37" s="274"/>
      <c r="T37" s="274"/>
      <c r="U37" s="275"/>
      <c r="V37" s="273"/>
      <c r="W37" s="274"/>
      <c r="X37" s="274"/>
      <c r="Y37" s="274"/>
      <c r="Z37" s="274"/>
      <c r="AA37" s="275"/>
      <c r="AB37" s="291"/>
      <c r="AC37" s="292"/>
      <c r="AD37" s="292"/>
      <c r="AE37" s="292"/>
      <c r="AF37" s="292"/>
      <c r="AG37" s="293"/>
      <c r="AH37" s="282"/>
      <c r="AI37" s="283"/>
      <c r="AJ37" s="283"/>
      <c r="AK37" s="283"/>
      <c r="AL37" s="283"/>
      <c r="AM37" s="284"/>
      <c r="AN37" s="8"/>
      <c r="AO37" s="343"/>
      <c r="AP37" s="344"/>
      <c r="AQ37" s="344"/>
      <c r="AR37" s="344"/>
      <c r="AS37" s="344"/>
      <c r="AT37" s="345"/>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08"/>
      <c r="C38" s="308"/>
      <c r="D38" s="309"/>
      <c r="E38" s="298" t="s">
        <v>245</v>
      </c>
      <c r="F38" s="299"/>
      <c r="G38" s="299"/>
      <c r="H38" s="299"/>
      <c r="I38" s="300"/>
      <c r="J38" s="267"/>
      <c r="K38" s="268"/>
      <c r="L38" s="268"/>
      <c r="M38" s="268"/>
      <c r="N38" s="268"/>
      <c r="O38" s="269"/>
      <c r="P38" s="267"/>
      <c r="Q38" s="268"/>
      <c r="R38" s="268"/>
      <c r="S38" s="268"/>
      <c r="T38" s="268"/>
      <c r="U38" s="269"/>
      <c r="V38" s="276"/>
      <c r="W38" s="277"/>
      <c r="X38" s="277"/>
      <c r="Y38" s="277"/>
      <c r="Z38" s="277"/>
      <c r="AA38" s="278"/>
      <c r="AB38" s="294"/>
      <c r="AC38" s="295"/>
      <c r="AD38" s="295"/>
      <c r="AE38" s="295"/>
      <c r="AF38" s="295"/>
      <c r="AG38" s="296"/>
      <c r="AH38" s="285"/>
      <c r="AI38" s="286"/>
      <c r="AJ38" s="286"/>
      <c r="AK38" s="286"/>
      <c r="AL38" s="286"/>
      <c r="AM38" s="287"/>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08"/>
      <c r="C39" s="308"/>
      <c r="D39" s="309"/>
      <c r="E39" s="301"/>
      <c r="F39" s="302"/>
      <c r="G39" s="302"/>
      <c r="H39" s="302"/>
      <c r="I39" s="303"/>
      <c r="J39" s="261"/>
      <c r="K39" s="262"/>
      <c r="L39" s="262"/>
      <c r="M39" s="262"/>
      <c r="N39" s="262"/>
      <c r="O39" s="263"/>
      <c r="P39" s="261"/>
      <c r="Q39" s="262"/>
      <c r="R39" s="262"/>
      <c r="S39" s="262"/>
      <c r="T39" s="262"/>
      <c r="U39" s="263"/>
      <c r="V39" s="270"/>
      <c r="W39" s="271"/>
      <c r="X39" s="271"/>
      <c r="Y39" s="271"/>
      <c r="Z39" s="271"/>
      <c r="AA39" s="272"/>
      <c r="AB39" s="288"/>
      <c r="AC39" s="289"/>
      <c r="AD39" s="289"/>
      <c r="AE39" s="289"/>
      <c r="AF39" s="289"/>
      <c r="AG39" s="290"/>
      <c r="AH39" s="279"/>
      <c r="AI39" s="280"/>
      <c r="AJ39" s="280"/>
      <c r="AK39" s="280"/>
      <c r="AL39" s="280"/>
      <c r="AM39" s="281"/>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08"/>
      <c r="C40" s="308"/>
      <c r="D40" s="309"/>
      <c r="E40" s="301"/>
      <c r="F40" s="302"/>
      <c r="G40" s="302"/>
      <c r="H40" s="302"/>
      <c r="I40" s="303"/>
      <c r="J40" s="261"/>
      <c r="K40" s="262"/>
      <c r="L40" s="262"/>
      <c r="M40" s="262"/>
      <c r="N40" s="262"/>
      <c r="O40" s="263"/>
      <c r="P40" s="261"/>
      <c r="Q40" s="262"/>
      <c r="R40" s="262"/>
      <c r="S40" s="262"/>
      <c r="T40" s="262"/>
      <c r="U40" s="263"/>
      <c r="V40" s="270"/>
      <c r="W40" s="271"/>
      <c r="X40" s="271"/>
      <c r="Y40" s="271"/>
      <c r="Z40" s="271"/>
      <c r="AA40" s="272"/>
      <c r="AB40" s="288"/>
      <c r="AC40" s="289"/>
      <c r="AD40" s="289"/>
      <c r="AE40" s="289"/>
      <c r="AF40" s="289"/>
      <c r="AG40" s="290"/>
      <c r="AH40" s="279"/>
      <c r="AI40" s="280"/>
      <c r="AJ40" s="280"/>
      <c r="AK40" s="280"/>
      <c r="AL40" s="280"/>
      <c r="AM40" s="281"/>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08"/>
      <c r="C41" s="308"/>
      <c r="D41" s="309"/>
      <c r="E41" s="301"/>
      <c r="F41" s="302"/>
      <c r="G41" s="302"/>
      <c r="H41" s="302"/>
      <c r="I41" s="303"/>
      <c r="J41" s="261"/>
      <c r="K41" s="262"/>
      <c r="L41" s="262"/>
      <c r="M41" s="262"/>
      <c r="N41" s="262"/>
      <c r="O41" s="263"/>
      <c r="P41" s="261"/>
      <c r="Q41" s="262"/>
      <c r="R41" s="262"/>
      <c r="S41" s="262"/>
      <c r="T41" s="262"/>
      <c r="U41" s="263"/>
      <c r="V41" s="270"/>
      <c r="W41" s="271"/>
      <c r="X41" s="271"/>
      <c r="Y41" s="271"/>
      <c r="Z41" s="271"/>
      <c r="AA41" s="272"/>
      <c r="AB41" s="288"/>
      <c r="AC41" s="289"/>
      <c r="AD41" s="289"/>
      <c r="AE41" s="289"/>
      <c r="AF41" s="289"/>
      <c r="AG41" s="290"/>
      <c r="AH41" s="279"/>
      <c r="AI41" s="280"/>
      <c r="AJ41" s="280"/>
      <c r="AK41" s="280"/>
      <c r="AL41" s="280"/>
      <c r="AM41" s="281"/>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08"/>
      <c r="C42" s="308"/>
      <c r="D42" s="309"/>
      <c r="E42" s="301"/>
      <c r="F42" s="302"/>
      <c r="G42" s="302"/>
      <c r="H42" s="302"/>
      <c r="I42" s="303"/>
      <c r="J42" s="261"/>
      <c r="K42" s="262"/>
      <c r="L42" s="262"/>
      <c r="M42" s="262"/>
      <c r="N42" s="262"/>
      <c r="O42" s="263"/>
      <c r="P42" s="261"/>
      <c r="Q42" s="262"/>
      <c r="R42" s="262"/>
      <c r="S42" s="262"/>
      <c r="T42" s="262"/>
      <c r="U42" s="263"/>
      <c r="V42" s="270"/>
      <c r="W42" s="271"/>
      <c r="X42" s="271"/>
      <c r="Y42" s="271"/>
      <c r="Z42" s="271"/>
      <c r="AA42" s="272"/>
      <c r="AB42" s="288"/>
      <c r="AC42" s="289"/>
      <c r="AD42" s="289"/>
      <c r="AE42" s="289"/>
      <c r="AF42" s="289"/>
      <c r="AG42" s="290"/>
      <c r="AH42" s="279"/>
      <c r="AI42" s="280"/>
      <c r="AJ42" s="280"/>
      <c r="AK42" s="280"/>
      <c r="AL42" s="280"/>
      <c r="AM42" s="281"/>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08"/>
      <c r="C43" s="308"/>
      <c r="D43" s="309"/>
      <c r="E43" s="301"/>
      <c r="F43" s="302"/>
      <c r="G43" s="302"/>
      <c r="H43" s="302"/>
      <c r="I43" s="303"/>
      <c r="J43" s="261"/>
      <c r="K43" s="262"/>
      <c r="L43" s="262"/>
      <c r="M43" s="262"/>
      <c r="N43" s="262"/>
      <c r="O43" s="263"/>
      <c r="P43" s="261"/>
      <c r="Q43" s="262"/>
      <c r="R43" s="262"/>
      <c r="S43" s="262"/>
      <c r="T43" s="262"/>
      <c r="U43" s="263"/>
      <c r="V43" s="270"/>
      <c r="W43" s="271"/>
      <c r="X43" s="271"/>
      <c r="Y43" s="271"/>
      <c r="Z43" s="271"/>
      <c r="AA43" s="272"/>
      <c r="AB43" s="288"/>
      <c r="AC43" s="289"/>
      <c r="AD43" s="289"/>
      <c r="AE43" s="289"/>
      <c r="AF43" s="289"/>
      <c r="AG43" s="290"/>
      <c r="AH43" s="279"/>
      <c r="AI43" s="280"/>
      <c r="AJ43" s="280"/>
      <c r="AK43" s="280"/>
      <c r="AL43" s="280"/>
      <c r="AM43" s="281"/>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08"/>
      <c r="C44" s="308"/>
      <c r="D44" s="309"/>
      <c r="E44" s="301"/>
      <c r="F44" s="302"/>
      <c r="G44" s="302"/>
      <c r="H44" s="302"/>
      <c r="I44" s="303"/>
      <c r="J44" s="261"/>
      <c r="K44" s="262"/>
      <c r="L44" s="262"/>
      <c r="M44" s="262"/>
      <c r="N44" s="262"/>
      <c r="O44" s="263"/>
      <c r="P44" s="261"/>
      <c r="Q44" s="262"/>
      <c r="R44" s="262"/>
      <c r="S44" s="262"/>
      <c r="T44" s="262"/>
      <c r="U44" s="263"/>
      <c r="V44" s="270"/>
      <c r="W44" s="271"/>
      <c r="X44" s="271"/>
      <c r="Y44" s="271"/>
      <c r="Z44" s="271"/>
      <c r="AA44" s="272"/>
      <c r="AB44" s="288"/>
      <c r="AC44" s="289"/>
      <c r="AD44" s="289"/>
      <c r="AE44" s="289"/>
      <c r="AF44" s="289"/>
      <c r="AG44" s="290"/>
      <c r="AH44" s="279"/>
      <c r="AI44" s="280"/>
      <c r="AJ44" s="280"/>
      <c r="AK44" s="280"/>
      <c r="AL44" s="280"/>
      <c r="AM44" s="281"/>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08"/>
      <c r="C45" s="308"/>
      <c r="D45" s="309"/>
      <c r="E45" s="304"/>
      <c r="F45" s="305"/>
      <c r="G45" s="305"/>
      <c r="H45" s="305"/>
      <c r="I45" s="306"/>
      <c r="J45" s="264"/>
      <c r="K45" s="265"/>
      <c r="L45" s="265"/>
      <c r="M45" s="265"/>
      <c r="N45" s="265"/>
      <c r="O45" s="266"/>
      <c r="P45" s="264"/>
      <c r="Q45" s="265"/>
      <c r="R45" s="265"/>
      <c r="S45" s="265"/>
      <c r="T45" s="265"/>
      <c r="U45" s="266"/>
      <c r="V45" s="273"/>
      <c r="W45" s="274"/>
      <c r="X45" s="274"/>
      <c r="Y45" s="274"/>
      <c r="Z45" s="274"/>
      <c r="AA45" s="275"/>
      <c r="AB45" s="291"/>
      <c r="AC45" s="292"/>
      <c r="AD45" s="292"/>
      <c r="AE45" s="292"/>
      <c r="AF45" s="292"/>
      <c r="AG45" s="293"/>
      <c r="AH45" s="282"/>
      <c r="AI45" s="283"/>
      <c r="AJ45" s="283"/>
      <c r="AK45" s="283"/>
      <c r="AL45" s="283"/>
      <c r="AM45" s="284"/>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298" t="s">
        <v>246</v>
      </c>
      <c r="K46" s="299"/>
      <c r="L46" s="299"/>
      <c r="M46" s="299"/>
      <c r="N46" s="299"/>
      <c r="O46" s="300"/>
      <c r="P46" s="298" t="s">
        <v>247</v>
      </c>
      <c r="Q46" s="299"/>
      <c r="R46" s="299"/>
      <c r="S46" s="299"/>
      <c r="T46" s="299"/>
      <c r="U46" s="300"/>
      <c r="V46" s="298" t="s">
        <v>248</v>
      </c>
      <c r="W46" s="299"/>
      <c r="X46" s="299"/>
      <c r="Y46" s="299"/>
      <c r="Z46" s="299"/>
      <c r="AA46" s="300"/>
      <c r="AB46" s="298" t="s">
        <v>249</v>
      </c>
      <c r="AC46" s="307"/>
      <c r="AD46" s="299"/>
      <c r="AE46" s="299"/>
      <c r="AF46" s="299"/>
      <c r="AG46" s="300"/>
      <c r="AH46" s="298" t="s">
        <v>250</v>
      </c>
      <c r="AI46" s="299"/>
      <c r="AJ46" s="299"/>
      <c r="AK46" s="299"/>
      <c r="AL46" s="299"/>
      <c r="AM46" s="300"/>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01"/>
      <c r="K47" s="302"/>
      <c r="L47" s="302"/>
      <c r="M47" s="302"/>
      <c r="N47" s="302"/>
      <c r="O47" s="303"/>
      <c r="P47" s="301"/>
      <c r="Q47" s="302"/>
      <c r="R47" s="302"/>
      <c r="S47" s="302"/>
      <c r="T47" s="302"/>
      <c r="U47" s="303"/>
      <c r="V47" s="301"/>
      <c r="W47" s="302"/>
      <c r="X47" s="302"/>
      <c r="Y47" s="302"/>
      <c r="Z47" s="302"/>
      <c r="AA47" s="303"/>
      <c r="AB47" s="301"/>
      <c r="AC47" s="302"/>
      <c r="AD47" s="302"/>
      <c r="AE47" s="302"/>
      <c r="AF47" s="302"/>
      <c r="AG47" s="303"/>
      <c r="AH47" s="301"/>
      <c r="AI47" s="302"/>
      <c r="AJ47" s="302"/>
      <c r="AK47" s="302"/>
      <c r="AL47" s="302"/>
      <c r="AM47" s="303"/>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01"/>
      <c r="K48" s="302"/>
      <c r="L48" s="302"/>
      <c r="M48" s="302"/>
      <c r="N48" s="302"/>
      <c r="O48" s="303"/>
      <c r="P48" s="301"/>
      <c r="Q48" s="302"/>
      <c r="R48" s="302"/>
      <c r="S48" s="302"/>
      <c r="T48" s="302"/>
      <c r="U48" s="303"/>
      <c r="V48" s="301"/>
      <c r="W48" s="302"/>
      <c r="X48" s="302"/>
      <c r="Y48" s="302"/>
      <c r="Z48" s="302"/>
      <c r="AA48" s="303"/>
      <c r="AB48" s="301"/>
      <c r="AC48" s="302"/>
      <c r="AD48" s="302"/>
      <c r="AE48" s="302"/>
      <c r="AF48" s="302"/>
      <c r="AG48" s="303"/>
      <c r="AH48" s="301"/>
      <c r="AI48" s="302"/>
      <c r="AJ48" s="302"/>
      <c r="AK48" s="302"/>
      <c r="AL48" s="302"/>
      <c r="AM48" s="303"/>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01"/>
      <c r="K49" s="302"/>
      <c r="L49" s="302"/>
      <c r="M49" s="302"/>
      <c r="N49" s="302"/>
      <c r="O49" s="303"/>
      <c r="P49" s="301"/>
      <c r="Q49" s="302"/>
      <c r="R49" s="302"/>
      <c r="S49" s="302"/>
      <c r="T49" s="302"/>
      <c r="U49" s="303"/>
      <c r="V49" s="301"/>
      <c r="W49" s="302"/>
      <c r="X49" s="302"/>
      <c r="Y49" s="302"/>
      <c r="Z49" s="302"/>
      <c r="AA49" s="303"/>
      <c r="AB49" s="301"/>
      <c r="AC49" s="302"/>
      <c r="AD49" s="302"/>
      <c r="AE49" s="302"/>
      <c r="AF49" s="302"/>
      <c r="AG49" s="303"/>
      <c r="AH49" s="301"/>
      <c r="AI49" s="302"/>
      <c r="AJ49" s="302"/>
      <c r="AK49" s="302"/>
      <c r="AL49" s="302"/>
      <c r="AM49" s="303"/>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01"/>
      <c r="K50" s="302"/>
      <c r="L50" s="302"/>
      <c r="M50" s="302"/>
      <c r="N50" s="302"/>
      <c r="O50" s="303"/>
      <c r="P50" s="301"/>
      <c r="Q50" s="302"/>
      <c r="R50" s="302"/>
      <c r="S50" s="302"/>
      <c r="T50" s="302"/>
      <c r="U50" s="303"/>
      <c r="V50" s="301"/>
      <c r="W50" s="302"/>
      <c r="X50" s="302"/>
      <c r="Y50" s="302"/>
      <c r="Z50" s="302"/>
      <c r="AA50" s="303"/>
      <c r="AB50" s="301"/>
      <c r="AC50" s="302"/>
      <c r="AD50" s="302"/>
      <c r="AE50" s="302"/>
      <c r="AF50" s="302"/>
      <c r="AG50" s="303"/>
      <c r="AH50" s="301"/>
      <c r="AI50" s="302"/>
      <c r="AJ50" s="302"/>
      <c r="AK50" s="302"/>
      <c r="AL50" s="302"/>
      <c r="AM50" s="303"/>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04"/>
      <c r="K51" s="305"/>
      <c r="L51" s="305"/>
      <c r="M51" s="305"/>
      <c r="N51" s="305"/>
      <c r="O51" s="306"/>
      <c r="P51" s="304"/>
      <c r="Q51" s="305"/>
      <c r="R51" s="305"/>
      <c r="S51" s="305"/>
      <c r="T51" s="305"/>
      <c r="U51" s="306"/>
      <c r="V51" s="304"/>
      <c r="W51" s="305"/>
      <c r="X51" s="305"/>
      <c r="Y51" s="305"/>
      <c r="Z51" s="305"/>
      <c r="AA51" s="306"/>
      <c r="AB51" s="304"/>
      <c r="AC51" s="305"/>
      <c r="AD51" s="305"/>
      <c r="AE51" s="305"/>
      <c r="AF51" s="305"/>
      <c r="AG51" s="306"/>
      <c r="AH51" s="304"/>
      <c r="AI51" s="305"/>
      <c r="AJ51" s="305"/>
      <c r="AK51" s="305"/>
      <c r="AL51" s="305"/>
      <c r="AM51" s="306"/>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4" sqref="C4"/>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346" t="s">
        <v>251</v>
      </c>
      <c r="C1" s="346"/>
      <c r="D1" s="346"/>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8" t="s">
        <v>252</v>
      </c>
      <c r="D3" s="48" t="s">
        <v>237</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1" t="s">
        <v>253</v>
      </c>
      <c r="C4" s="49" t="s">
        <v>254</v>
      </c>
      <c r="D4" s="50">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2" t="s">
        <v>212</v>
      </c>
      <c r="C5" s="49" t="s">
        <v>255</v>
      </c>
      <c r="D5" s="50">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3" t="s">
        <v>146</v>
      </c>
      <c r="C6" s="49" t="s">
        <v>256</v>
      </c>
      <c r="D6" s="50">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4" t="s">
        <v>257</v>
      </c>
      <c r="C7" s="49" t="s">
        <v>258</v>
      </c>
      <c r="D7" s="50">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5" t="s">
        <v>259</v>
      </c>
      <c r="C8" s="49" t="s">
        <v>260</v>
      </c>
      <c r="D8" s="50">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zoomScale="70" zoomScaleNormal="70" workbookViewId="0">
      <selection activeCell="B16" sqref="B16:B21"/>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348" t="s">
        <v>261</v>
      </c>
      <c r="C1" s="348"/>
      <c r="D1" s="30"/>
      <c r="E1" s="30"/>
      <c r="F1" s="32"/>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262</v>
      </c>
      <c r="C3" s="33" t="s">
        <v>263</v>
      </c>
      <c r="D3" s="57"/>
      <c r="E3" s="57"/>
      <c r="F3" s="34"/>
      <c r="G3" s="8"/>
      <c r="H3" s="8"/>
      <c r="I3" s="8"/>
      <c r="J3" s="8"/>
      <c r="K3" s="8"/>
      <c r="L3" s="8"/>
      <c r="M3" s="8"/>
      <c r="N3" s="8"/>
      <c r="O3" s="8"/>
      <c r="P3" s="8"/>
      <c r="Q3" s="8"/>
      <c r="R3" s="8"/>
      <c r="S3" s="8"/>
      <c r="T3" s="8"/>
      <c r="U3" s="8"/>
      <c r="V3" s="8"/>
      <c r="W3" s="8"/>
    </row>
    <row r="4" spans="1:23" ht="32.4" x14ac:dyDescent="0.3">
      <c r="A4" s="23" t="s">
        <v>213</v>
      </c>
      <c r="B4" s="349" t="s">
        <v>264</v>
      </c>
      <c r="C4" s="35" t="s">
        <v>265</v>
      </c>
      <c r="D4" s="56"/>
      <c r="E4" s="56"/>
      <c r="F4" s="34"/>
      <c r="G4" s="8"/>
      <c r="H4" s="8"/>
      <c r="I4" s="8"/>
      <c r="J4" s="8"/>
      <c r="K4" s="8"/>
      <c r="L4" s="8"/>
      <c r="M4" s="8"/>
      <c r="N4" s="8"/>
      <c r="O4" s="8"/>
      <c r="P4" s="8"/>
      <c r="Q4" s="8"/>
      <c r="R4" s="8"/>
      <c r="S4" s="8"/>
      <c r="T4" s="8"/>
      <c r="U4" s="8"/>
      <c r="V4" s="8"/>
      <c r="W4" s="8"/>
    </row>
    <row r="5" spans="1:23" ht="32.4" x14ac:dyDescent="0.3">
      <c r="A5" s="23" t="s">
        <v>147</v>
      </c>
      <c r="B5" s="349"/>
      <c r="C5" s="36" t="s">
        <v>266</v>
      </c>
      <c r="D5" s="56"/>
      <c r="E5" s="56"/>
      <c r="F5" s="34"/>
      <c r="G5" s="8"/>
      <c r="H5" s="8"/>
      <c r="I5" s="8"/>
      <c r="J5" s="8"/>
      <c r="K5" s="8"/>
      <c r="L5" s="8"/>
      <c r="M5" s="8"/>
      <c r="N5" s="8"/>
      <c r="O5" s="8"/>
      <c r="P5" s="8"/>
      <c r="Q5" s="8"/>
      <c r="R5" s="8"/>
      <c r="S5" s="8"/>
      <c r="T5" s="8"/>
      <c r="U5" s="8"/>
      <c r="V5" s="8"/>
      <c r="W5" s="8"/>
    </row>
    <row r="6" spans="1:23" ht="32.4" x14ac:dyDescent="0.3">
      <c r="A6" s="23" t="s">
        <v>267</v>
      </c>
      <c r="B6" s="349"/>
      <c r="C6" s="36" t="s">
        <v>268</v>
      </c>
      <c r="D6" s="56"/>
      <c r="E6" s="56"/>
      <c r="F6" s="34"/>
      <c r="G6" s="8"/>
      <c r="H6" s="8"/>
      <c r="I6" s="8"/>
      <c r="J6" s="8"/>
      <c r="K6" s="8"/>
      <c r="L6" s="8"/>
      <c r="M6" s="8"/>
      <c r="N6" s="8"/>
      <c r="O6" s="8"/>
      <c r="P6" s="8"/>
      <c r="Q6" s="8"/>
      <c r="R6" s="8"/>
      <c r="S6" s="8"/>
      <c r="T6" s="8"/>
      <c r="U6" s="8"/>
      <c r="V6" s="8"/>
      <c r="W6" s="8"/>
    </row>
    <row r="7" spans="1:23" ht="32.4" x14ac:dyDescent="0.3">
      <c r="A7" s="23" t="s">
        <v>269</v>
      </c>
      <c r="B7" s="349"/>
      <c r="C7" s="36" t="s">
        <v>270</v>
      </c>
      <c r="D7" s="56"/>
      <c r="E7" s="56"/>
      <c r="F7" s="34"/>
      <c r="G7" s="8"/>
      <c r="H7" s="8"/>
      <c r="I7" s="8"/>
      <c r="J7" s="8"/>
      <c r="K7" s="8"/>
      <c r="L7" s="8"/>
      <c r="M7" s="8"/>
      <c r="N7" s="8"/>
      <c r="O7" s="8"/>
      <c r="P7" s="8"/>
      <c r="Q7" s="8"/>
      <c r="R7" s="8"/>
      <c r="S7" s="8"/>
      <c r="T7" s="8"/>
      <c r="U7" s="8"/>
      <c r="V7" s="8"/>
      <c r="W7" s="8"/>
    </row>
    <row r="8" spans="1:23" ht="20.399999999999999" x14ac:dyDescent="0.3">
      <c r="A8" s="23"/>
      <c r="B8" s="349"/>
      <c r="C8" s="36" t="s">
        <v>271</v>
      </c>
      <c r="D8" s="56"/>
      <c r="E8" s="56"/>
      <c r="F8" s="37"/>
      <c r="G8" s="8"/>
      <c r="H8" s="8"/>
      <c r="I8" s="8"/>
      <c r="J8" s="8"/>
      <c r="K8" s="8"/>
      <c r="L8" s="8"/>
      <c r="M8" s="8"/>
      <c r="N8" s="8"/>
      <c r="O8" s="8"/>
      <c r="P8" s="8"/>
      <c r="Q8" s="8"/>
      <c r="R8" s="8"/>
      <c r="S8" s="8"/>
      <c r="T8" s="8"/>
      <c r="U8" s="8"/>
      <c r="V8" s="8"/>
      <c r="W8" s="8"/>
    </row>
    <row r="9" spans="1:23" ht="18" x14ac:dyDescent="0.3">
      <c r="A9" s="23"/>
      <c r="B9" s="349"/>
      <c r="C9" s="38" t="s">
        <v>272</v>
      </c>
      <c r="D9" s="56"/>
      <c r="E9" s="56"/>
      <c r="F9" s="24"/>
      <c r="G9" s="8"/>
      <c r="H9" s="8"/>
      <c r="I9" s="8"/>
      <c r="J9" s="8"/>
      <c r="K9" s="8"/>
      <c r="L9" s="8"/>
      <c r="M9" s="8"/>
      <c r="N9" s="8"/>
      <c r="O9" s="8"/>
      <c r="P9" s="8"/>
      <c r="Q9" s="8"/>
      <c r="R9" s="8"/>
      <c r="S9" s="8"/>
      <c r="T9" s="8"/>
      <c r="U9" s="8"/>
      <c r="V9" s="8"/>
      <c r="W9" s="8"/>
    </row>
    <row r="10" spans="1:23" ht="33.75" customHeight="1" x14ac:dyDescent="0.3">
      <c r="A10" s="23"/>
      <c r="B10" s="350" t="s">
        <v>273</v>
      </c>
      <c r="C10" s="39" t="s">
        <v>274</v>
      </c>
      <c r="D10" s="56"/>
      <c r="E10" s="56"/>
      <c r="F10" s="23" t="s">
        <v>275</v>
      </c>
      <c r="G10" s="8"/>
      <c r="H10" s="8"/>
      <c r="I10" s="8"/>
      <c r="J10" s="8"/>
      <c r="K10" s="8"/>
      <c r="L10" s="8"/>
      <c r="M10" s="8"/>
      <c r="N10" s="8"/>
      <c r="O10" s="8"/>
      <c r="P10" s="8"/>
      <c r="Q10" s="8"/>
      <c r="R10" s="8"/>
      <c r="S10" s="8"/>
      <c r="T10" s="8"/>
      <c r="U10" s="8"/>
      <c r="V10" s="8"/>
      <c r="W10" s="8"/>
    </row>
    <row r="11" spans="1:23" ht="18" x14ac:dyDescent="0.3">
      <c r="A11" s="23"/>
      <c r="B11" s="350"/>
      <c r="C11" s="40" t="s">
        <v>276</v>
      </c>
      <c r="D11" s="56"/>
      <c r="E11" s="56"/>
      <c r="F11" s="23" t="s">
        <v>277</v>
      </c>
      <c r="G11" s="8"/>
      <c r="H11" s="8"/>
      <c r="I11" s="8"/>
      <c r="J11" s="8"/>
      <c r="K11" s="8"/>
      <c r="L11" s="8"/>
      <c r="M11" s="8"/>
      <c r="N11" s="8"/>
      <c r="O11" s="8"/>
      <c r="P11" s="8"/>
      <c r="Q11" s="8"/>
      <c r="R11" s="8"/>
      <c r="S11" s="8"/>
      <c r="T11" s="8"/>
      <c r="U11" s="8"/>
      <c r="V11" s="8"/>
      <c r="W11" s="8"/>
    </row>
    <row r="12" spans="1:23" ht="18" x14ac:dyDescent="0.3">
      <c r="A12" s="23"/>
      <c r="B12" s="350"/>
      <c r="C12" s="40" t="s">
        <v>278</v>
      </c>
      <c r="D12" s="56"/>
      <c r="E12" s="56"/>
      <c r="F12" s="23" t="s">
        <v>279</v>
      </c>
      <c r="G12" s="8"/>
      <c r="H12" s="8"/>
      <c r="I12" s="8"/>
      <c r="J12" s="8"/>
      <c r="K12" s="8"/>
      <c r="L12" s="8"/>
      <c r="M12" s="8"/>
      <c r="N12" s="8"/>
      <c r="O12" s="8"/>
      <c r="P12" s="8"/>
      <c r="Q12" s="8"/>
      <c r="R12" s="8"/>
      <c r="S12" s="8"/>
      <c r="T12" s="8"/>
      <c r="U12" s="8"/>
      <c r="V12" s="8"/>
      <c r="W12" s="8"/>
    </row>
    <row r="13" spans="1:23" ht="18" x14ac:dyDescent="0.3">
      <c r="A13" s="23"/>
      <c r="B13" s="350"/>
      <c r="C13" s="40" t="s">
        <v>280</v>
      </c>
      <c r="D13" s="56"/>
      <c r="E13" s="56"/>
      <c r="F13" s="23" t="s">
        <v>281</v>
      </c>
      <c r="G13" s="8"/>
      <c r="H13" s="8"/>
      <c r="I13" s="8"/>
      <c r="J13" s="8"/>
      <c r="K13" s="8"/>
      <c r="L13" s="8"/>
      <c r="M13" s="8"/>
      <c r="N13" s="8"/>
      <c r="O13" s="8"/>
      <c r="P13" s="8"/>
      <c r="Q13" s="8"/>
      <c r="R13" s="8"/>
      <c r="S13" s="8"/>
      <c r="T13" s="8"/>
      <c r="U13" s="8"/>
      <c r="V13" s="8"/>
      <c r="W13" s="8"/>
    </row>
    <row r="14" spans="1:23" ht="36" x14ac:dyDescent="0.3">
      <c r="A14" s="23"/>
      <c r="B14" s="350"/>
      <c r="C14" s="40" t="s">
        <v>282</v>
      </c>
      <c r="D14" s="56"/>
      <c r="E14" s="56"/>
      <c r="F14" s="23" t="s">
        <v>283</v>
      </c>
      <c r="G14" s="8"/>
      <c r="H14" s="8"/>
      <c r="I14" s="8"/>
      <c r="J14" s="8"/>
      <c r="K14" s="8"/>
      <c r="L14" s="8"/>
      <c r="M14" s="8"/>
      <c r="N14" s="8"/>
      <c r="O14" s="8"/>
      <c r="P14" s="8"/>
      <c r="Q14" s="8"/>
      <c r="R14" s="8"/>
      <c r="S14" s="8"/>
      <c r="T14" s="8"/>
      <c r="U14" s="8"/>
      <c r="V14" s="8"/>
      <c r="W14" s="8"/>
    </row>
    <row r="15" spans="1:23" ht="36" x14ac:dyDescent="0.3">
      <c r="A15" s="23"/>
      <c r="B15" s="350"/>
      <c r="C15" s="41" t="s">
        <v>284</v>
      </c>
      <c r="D15" s="56"/>
      <c r="E15" s="56"/>
      <c r="F15" s="23"/>
      <c r="G15" s="8"/>
      <c r="H15" s="8"/>
      <c r="I15" s="8"/>
      <c r="J15" s="8"/>
      <c r="K15" s="8"/>
      <c r="L15" s="8"/>
      <c r="M15" s="8"/>
      <c r="N15" s="8"/>
      <c r="O15" s="8"/>
      <c r="P15" s="8"/>
      <c r="Q15" s="8"/>
    </row>
    <row r="16" spans="1:23" ht="18" x14ac:dyDescent="0.3">
      <c r="A16" s="23"/>
      <c r="B16" s="351" t="s">
        <v>285</v>
      </c>
      <c r="C16" s="39" t="s">
        <v>286</v>
      </c>
      <c r="D16" s="56"/>
      <c r="E16" s="56"/>
      <c r="F16" s="23"/>
      <c r="G16" s="8"/>
      <c r="H16" s="8"/>
      <c r="I16" s="8"/>
      <c r="J16" s="8"/>
      <c r="K16" s="8"/>
      <c r="L16" s="8"/>
      <c r="M16" s="8"/>
      <c r="N16" s="8"/>
      <c r="O16" s="8"/>
      <c r="P16" s="8"/>
      <c r="Q16" s="8"/>
    </row>
    <row r="17" spans="1:17" ht="36" x14ac:dyDescent="0.3">
      <c r="A17" s="23"/>
      <c r="B17" s="351"/>
      <c r="C17" s="40" t="s">
        <v>287</v>
      </c>
      <c r="D17" s="56"/>
      <c r="E17" s="56"/>
      <c r="F17" s="25"/>
      <c r="G17" s="8"/>
      <c r="H17" s="8"/>
      <c r="I17" s="8"/>
      <c r="J17" s="8"/>
      <c r="K17" s="8"/>
      <c r="L17" s="8"/>
      <c r="M17" s="8"/>
      <c r="N17" s="8"/>
      <c r="O17" s="8"/>
      <c r="P17" s="8"/>
      <c r="Q17" s="8"/>
    </row>
    <row r="18" spans="1:17" ht="36" x14ac:dyDescent="0.3">
      <c r="A18" s="23"/>
      <c r="B18" s="351"/>
      <c r="C18" s="40" t="s">
        <v>288</v>
      </c>
      <c r="D18" s="56"/>
      <c r="E18" s="56"/>
      <c r="F18" s="25"/>
      <c r="G18" s="8"/>
      <c r="H18" s="8"/>
      <c r="I18" s="8"/>
      <c r="J18" s="8"/>
      <c r="K18" s="8"/>
      <c r="L18" s="8"/>
      <c r="M18" s="8"/>
      <c r="N18" s="8"/>
      <c r="O18" s="8"/>
      <c r="P18" s="8"/>
      <c r="Q18" s="8"/>
    </row>
    <row r="19" spans="1:17" ht="18" x14ac:dyDescent="0.3">
      <c r="A19" s="23"/>
      <c r="B19" s="351"/>
      <c r="C19" s="40" t="s">
        <v>289</v>
      </c>
      <c r="D19" s="56"/>
      <c r="E19" s="56"/>
      <c r="F19" s="25"/>
      <c r="G19" s="8"/>
      <c r="H19" s="8"/>
      <c r="I19" s="8"/>
      <c r="J19" s="8"/>
      <c r="K19" s="8"/>
      <c r="L19" s="8"/>
      <c r="M19" s="8"/>
      <c r="N19" s="8"/>
      <c r="O19" s="8"/>
      <c r="P19" s="8"/>
      <c r="Q19" s="8"/>
    </row>
    <row r="20" spans="1:17" ht="36" x14ac:dyDescent="0.3">
      <c r="A20" s="23"/>
      <c r="B20" s="351"/>
      <c r="C20" s="40" t="s">
        <v>290</v>
      </c>
      <c r="D20" s="56"/>
      <c r="E20" s="56"/>
      <c r="F20" s="25"/>
      <c r="G20" s="8"/>
      <c r="H20" s="8"/>
      <c r="I20" s="8"/>
      <c r="J20" s="8"/>
      <c r="K20" s="8"/>
      <c r="L20" s="8"/>
      <c r="M20" s="8"/>
      <c r="N20" s="8"/>
      <c r="O20" s="8"/>
      <c r="P20" s="8"/>
      <c r="Q20" s="8"/>
    </row>
    <row r="21" spans="1:17" ht="36" x14ac:dyDescent="0.3">
      <c r="A21" s="23"/>
      <c r="B21" s="351"/>
      <c r="C21" s="41" t="s">
        <v>291</v>
      </c>
      <c r="D21" s="56"/>
      <c r="E21" s="56"/>
      <c r="F21" s="42"/>
      <c r="G21" s="8"/>
      <c r="H21" s="8"/>
      <c r="I21" s="8"/>
      <c r="J21" s="8"/>
      <c r="K21" s="8"/>
      <c r="L21" s="8"/>
      <c r="M21" s="8"/>
      <c r="N21" s="8"/>
      <c r="O21" s="8"/>
      <c r="P21" s="8"/>
      <c r="Q21" s="8"/>
    </row>
    <row r="22" spans="1:17" ht="20.399999999999999" x14ac:dyDescent="0.3">
      <c r="A22" s="23"/>
      <c r="B22" s="352" t="s">
        <v>292</v>
      </c>
      <c r="C22" s="39" t="s">
        <v>293</v>
      </c>
      <c r="D22" s="56"/>
      <c r="E22" s="56"/>
      <c r="F22" s="42"/>
      <c r="G22" s="8"/>
      <c r="H22" s="8"/>
      <c r="I22" s="8"/>
      <c r="J22" s="8"/>
      <c r="K22" s="8"/>
      <c r="L22" s="8"/>
      <c r="M22" s="8"/>
      <c r="N22" s="8"/>
      <c r="O22" s="8"/>
      <c r="P22" s="8"/>
      <c r="Q22" s="8"/>
    </row>
    <row r="23" spans="1:17" ht="36" x14ac:dyDescent="0.3">
      <c r="A23" s="23"/>
      <c r="B23" s="352"/>
      <c r="C23" s="40" t="s">
        <v>294</v>
      </c>
      <c r="D23" s="56"/>
      <c r="E23" s="56"/>
      <c r="F23" s="42"/>
      <c r="G23" s="8"/>
      <c r="H23" s="8"/>
      <c r="I23" s="8"/>
      <c r="J23" s="8"/>
      <c r="K23" s="8"/>
      <c r="L23" s="8"/>
      <c r="M23" s="8"/>
      <c r="N23" s="8"/>
      <c r="O23" s="8"/>
      <c r="P23" s="8"/>
      <c r="Q23" s="8"/>
    </row>
    <row r="24" spans="1:17" ht="36" x14ac:dyDescent="0.3">
      <c r="A24" s="23"/>
      <c r="B24" s="352"/>
      <c r="C24" s="40" t="s">
        <v>295</v>
      </c>
      <c r="D24" s="56"/>
      <c r="E24" s="56"/>
      <c r="F24" s="42"/>
      <c r="G24" s="8"/>
      <c r="H24" s="8"/>
      <c r="I24" s="8"/>
      <c r="J24" s="8"/>
      <c r="K24" s="8"/>
      <c r="L24" s="8"/>
      <c r="M24" s="8"/>
      <c r="N24" s="8"/>
      <c r="O24" s="8"/>
      <c r="P24" s="8"/>
      <c r="Q24" s="8"/>
    </row>
    <row r="25" spans="1:17" ht="20.399999999999999" x14ac:dyDescent="0.3">
      <c r="A25" s="23"/>
      <c r="B25" s="352"/>
      <c r="C25" s="40" t="s">
        <v>296</v>
      </c>
      <c r="D25" s="56"/>
      <c r="E25" s="56"/>
      <c r="F25" s="42"/>
      <c r="G25" s="8"/>
      <c r="H25" s="8"/>
      <c r="I25" s="8"/>
      <c r="J25" s="8"/>
      <c r="K25" s="8"/>
      <c r="L25" s="8"/>
      <c r="M25" s="8"/>
      <c r="N25" s="8"/>
      <c r="O25" s="8"/>
      <c r="P25" s="8"/>
      <c r="Q25" s="8"/>
    </row>
    <row r="26" spans="1:17" ht="36" x14ac:dyDescent="0.3">
      <c r="A26" s="23"/>
      <c r="B26" s="352"/>
      <c r="C26" s="40" t="s">
        <v>297</v>
      </c>
      <c r="D26" s="56"/>
      <c r="E26" s="56"/>
      <c r="F26" s="42"/>
      <c r="G26" s="8"/>
      <c r="H26" s="8"/>
      <c r="I26" s="8"/>
      <c r="J26" s="8"/>
      <c r="K26" s="8"/>
      <c r="L26" s="8"/>
      <c r="M26" s="8"/>
      <c r="N26" s="8"/>
      <c r="O26" s="8"/>
      <c r="P26" s="8"/>
      <c r="Q26" s="8"/>
    </row>
    <row r="27" spans="1:17" ht="36" x14ac:dyDescent="0.3">
      <c r="A27" s="23"/>
      <c r="B27" s="352"/>
      <c r="C27" s="41" t="s">
        <v>298</v>
      </c>
      <c r="D27" s="56"/>
      <c r="E27" s="56"/>
      <c r="F27" s="42"/>
      <c r="G27" s="8"/>
      <c r="H27" s="8"/>
      <c r="I27" s="8"/>
      <c r="J27" s="8"/>
      <c r="K27" s="8"/>
      <c r="L27" s="8"/>
      <c r="M27" s="8"/>
      <c r="N27" s="8"/>
      <c r="O27" s="8"/>
      <c r="P27" s="8"/>
      <c r="Q27" s="8"/>
    </row>
    <row r="28" spans="1:17" ht="20.399999999999999" x14ac:dyDescent="0.3">
      <c r="A28" s="23"/>
      <c r="B28" s="347" t="s">
        <v>299</v>
      </c>
      <c r="C28" s="39" t="s">
        <v>300</v>
      </c>
      <c r="D28" s="56"/>
      <c r="E28" s="56"/>
      <c r="F28" s="42"/>
      <c r="G28" s="8"/>
      <c r="H28" s="8"/>
      <c r="I28" s="8"/>
      <c r="J28" s="8"/>
      <c r="K28" s="8"/>
      <c r="L28" s="8"/>
      <c r="M28" s="8"/>
      <c r="N28" s="8"/>
      <c r="O28" s="8"/>
      <c r="P28" s="8"/>
      <c r="Q28" s="8"/>
    </row>
    <row r="29" spans="1:17" ht="20.399999999999999" x14ac:dyDescent="0.3">
      <c r="A29" s="23"/>
      <c r="B29" s="347"/>
      <c r="C29" s="40" t="s">
        <v>301</v>
      </c>
      <c r="D29" s="56"/>
      <c r="E29" s="56"/>
      <c r="F29" s="42"/>
      <c r="G29" s="8"/>
      <c r="H29" s="8"/>
      <c r="I29" s="8"/>
      <c r="J29" s="8"/>
      <c r="K29" s="8"/>
      <c r="L29" s="8"/>
      <c r="M29" s="8"/>
      <c r="N29" s="8"/>
      <c r="O29" s="8"/>
      <c r="P29" s="8"/>
      <c r="Q29" s="8"/>
    </row>
    <row r="30" spans="1:17" ht="20.399999999999999" x14ac:dyDescent="0.3">
      <c r="A30" s="23"/>
      <c r="B30" s="347"/>
      <c r="C30" s="40" t="s">
        <v>302</v>
      </c>
      <c r="D30" s="56"/>
      <c r="E30" s="56"/>
      <c r="F30" s="42"/>
      <c r="G30" s="8"/>
      <c r="H30" s="8"/>
      <c r="I30" s="8"/>
      <c r="J30" s="8"/>
      <c r="K30" s="8"/>
      <c r="L30" s="8"/>
      <c r="M30" s="8"/>
      <c r="N30" s="8"/>
      <c r="O30" s="8"/>
      <c r="P30" s="8"/>
      <c r="Q30" s="8"/>
    </row>
    <row r="31" spans="1:17" ht="36" x14ac:dyDescent="0.3">
      <c r="A31" s="23"/>
      <c r="B31" s="347"/>
      <c r="C31" s="40" t="s">
        <v>303</v>
      </c>
      <c r="D31" s="56"/>
      <c r="E31" s="56"/>
      <c r="F31" s="42"/>
      <c r="G31" s="8"/>
      <c r="H31" s="8"/>
      <c r="I31" s="8"/>
      <c r="J31" s="8"/>
      <c r="K31" s="8"/>
      <c r="L31" s="8"/>
      <c r="M31" s="8"/>
      <c r="N31" s="8"/>
      <c r="O31" s="8"/>
      <c r="P31" s="8"/>
      <c r="Q31" s="8"/>
    </row>
    <row r="32" spans="1:17" ht="36" x14ac:dyDescent="0.3">
      <c r="A32" s="23"/>
      <c r="B32" s="347"/>
      <c r="C32" s="40" t="s">
        <v>304</v>
      </c>
      <c r="D32" s="56"/>
      <c r="E32" s="56"/>
      <c r="F32" s="42"/>
      <c r="G32" s="8"/>
      <c r="H32" s="8"/>
      <c r="I32" s="8"/>
      <c r="J32" s="8"/>
      <c r="K32" s="8"/>
      <c r="L32" s="8"/>
      <c r="M32" s="8"/>
      <c r="N32" s="8"/>
      <c r="O32" s="8"/>
      <c r="P32" s="8"/>
      <c r="Q32" s="8"/>
    </row>
    <row r="33" spans="1:17" ht="36" x14ac:dyDescent="0.3">
      <c r="A33" s="23"/>
      <c r="B33" s="347"/>
      <c r="C33" s="41" t="s">
        <v>305</v>
      </c>
      <c r="D33" s="56"/>
      <c r="E33" s="56"/>
      <c r="F33" s="42"/>
      <c r="G33" s="8"/>
      <c r="H33" s="8"/>
      <c r="I33" s="8"/>
      <c r="J33" s="8"/>
      <c r="K33" s="8"/>
      <c r="L33" s="8"/>
      <c r="M33" s="8"/>
      <c r="N33" s="8"/>
      <c r="O33" s="8"/>
      <c r="P33" s="8"/>
      <c r="Q33" s="8"/>
    </row>
    <row r="34" spans="1:17" ht="20.399999999999999" x14ac:dyDescent="0.3">
      <c r="A34" s="23"/>
      <c r="B34" s="23"/>
      <c r="C34" s="42"/>
      <c r="D34" s="42"/>
      <c r="E34" s="42"/>
      <c r="F34" s="42"/>
      <c r="G34" s="8"/>
      <c r="H34" s="8"/>
      <c r="I34" s="8"/>
      <c r="J34" s="8"/>
      <c r="K34" s="8"/>
      <c r="L34" s="8"/>
      <c r="M34" s="8"/>
      <c r="N34" s="8"/>
      <c r="O34" s="8"/>
      <c r="P34" s="8"/>
      <c r="Q34" s="8"/>
    </row>
    <row r="35" spans="1:17" ht="20.399999999999999" x14ac:dyDescent="0.3">
      <c r="A35" s="23"/>
      <c r="B35" s="23"/>
      <c r="C35" s="42"/>
      <c r="D35" s="42"/>
      <c r="E35" s="42"/>
      <c r="F35" s="42"/>
      <c r="G35" s="8"/>
      <c r="H35" s="8"/>
      <c r="I35" s="8"/>
      <c r="J35" s="8"/>
      <c r="K35" s="8"/>
      <c r="L35" s="8"/>
      <c r="M35" s="8"/>
      <c r="N35" s="8"/>
      <c r="O35" s="8"/>
      <c r="P35" s="8"/>
      <c r="Q35" s="8"/>
    </row>
    <row r="36" spans="1:17" ht="20.399999999999999" x14ac:dyDescent="0.3">
      <c r="A36" s="23"/>
      <c r="B36" s="23"/>
      <c r="C36" s="42"/>
      <c r="D36" s="42"/>
      <c r="E36" s="42"/>
      <c r="F36" s="42"/>
      <c r="G36" s="8"/>
      <c r="H36" s="8"/>
      <c r="I36" s="8"/>
      <c r="J36" s="8"/>
      <c r="K36" s="8"/>
      <c r="L36" s="8"/>
      <c r="M36" s="8"/>
      <c r="N36" s="8"/>
      <c r="O36" s="8"/>
      <c r="P36" s="8"/>
      <c r="Q36" s="8"/>
    </row>
    <row r="37" spans="1:17" ht="20.399999999999999" x14ac:dyDescent="0.3">
      <c r="A37" s="23"/>
      <c r="B37" s="23"/>
      <c r="C37" s="42"/>
      <c r="D37" s="42"/>
      <c r="E37" s="42"/>
      <c r="F37" s="42"/>
      <c r="G37" s="8"/>
      <c r="H37" s="8"/>
      <c r="I37" s="8"/>
      <c r="J37" s="8"/>
      <c r="K37" s="8"/>
      <c r="L37" s="8"/>
      <c r="M37" s="8"/>
      <c r="N37" s="8"/>
      <c r="O37" s="8"/>
      <c r="P37" s="8"/>
      <c r="Q37" s="8"/>
    </row>
    <row r="38" spans="1:17" ht="20.399999999999999" x14ac:dyDescent="0.3">
      <c r="A38" s="23"/>
      <c r="B38" s="23"/>
      <c r="C38" s="42"/>
      <c r="D38" s="42"/>
      <c r="E38" s="42"/>
      <c r="F38" s="42"/>
      <c r="G38" s="8"/>
      <c r="H38" s="8"/>
      <c r="I38" s="8"/>
      <c r="J38" s="8"/>
      <c r="K38" s="8"/>
      <c r="L38" s="8"/>
      <c r="M38" s="8"/>
      <c r="N38" s="8"/>
      <c r="O38" s="8"/>
      <c r="P38" s="8"/>
      <c r="Q38" s="8"/>
    </row>
    <row r="39" spans="1:17" ht="20.399999999999999" x14ac:dyDescent="0.3">
      <c r="A39" s="23"/>
      <c r="B39" s="23"/>
      <c r="C39" s="42"/>
      <c r="D39" s="42"/>
      <c r="E39" s="42"/>
      <c r="F39" s="42"/>
      <c r="G39" s="8"/>
      <c r="H39" s="8"/>
      <c r="I39" s="8"/>
      <c r="J39" s="8"/>
      <c r="K39" s="8"/>
      <c r="L39" s="8"/>
      <c r="M39" s="8"/>
      <c r="N39" s="8"/>
      <c r="O39" s="8"/>
      <c r="P39" s="8"/>
      <c r="Q39" s="8"/>
    </row>
    <row r="40" spans="1:17" ht="20.399999999999999" x14ac:dyDescent="0.3">
      <c r="A40" s="23"/>
      <c r="B40" s="23"/>
      <c r="C40" s="42"/>
      <c r="D40" s="42"/>
      <c r="E40" s="42"/>
      <c r="F40" s="42"/>
      <c r="G40" s="8"/>
      <c r="H40" s="8"/>
      <c r="I40" s="8"/>
      <c r="J40" s="8"/>
      <c r="K40" s="8"/>
      <c r="L40" s="8"/>
      <c r="M40" s="8"/>
      <c r="N40" s="8"/>
      <c r="O40" s="8"/>
      <c r="P40" s="8"/>
      <c r="Q40" s="8"/>
    </row>
    <row r="41" spans="1:17" ht="20.399999999999999" x14ac:dyDescent="0.3">
      <c r="A41" s="23"/>
      <c r="B41" s="23"/>
      <c r="C41" s="42"/>
      <c r="D41" s="42"/>
      <c r="E41" s="42"/>
      <c r="F41" s="42"/>
      <c r="G41" s="8"/>
      <c r="H41" s="8"/>
      <c r="I41" s="8"/>
      <c r="J41" s="8"/>
      <c r="K41" s="8"/>
      <c r="L41" s="8"/>
      <c r="M41" s="8"/>
      <c r="N41" s="8"/>
      <c r="O41" s="8"/>
      <c r="P41" s="8"/>
      <c r="Q41" s="8"/>
    </row>
    <row r="42" spans="1:17" ht="20.399999999999999" x14ac:dyDescent="0.3">
      <c r="A42" s="23"/>
      <c r="B42" s="23"/>
      <c r="C42" s="42"/>
      <c r="D42" s="42"/>
      <c r="E42" s="42"/>
      <c r="F42" s="42"/>
      <c r="G42" s="8"/>
      <c r="H42" s="8"/>
      <c r="I42" s="8"/>
      <c r="J42" s="8"/>
      <c r="K42" s="8"/>
      <c r="L42" s="8"/>
      <c r="M42" s="8"/>
      <c r="N42" s="8"/>
      <c r="O42" s="8"/>
      <c r="P42" s="8"/>
      <c r="Q42" s="8"/>
    </row>
    <row r="43" spans="1:17" ht="20.399999999999999" x14ac:dyDescent="0.3">
      <c r="A43" s="23"/>
      <c r="B43" s="23"/>
      <c r="C43" s="42"/>
      <c r="D43" s="42"/>
      <c r="E43" s="42"/>
      <c r="F43" s="42"/>
      <c r="G43" s="8"/>
      <c r="H43" s="8"/>
      <c r="I43" s="8"/>
      <c r="J43" s="8"/>
      <c r="K43" s="8"/>
      <c r="L43" s="8"/>
      <c r="M43" s="8"/>
      <c r="N43" s="8"/>
      <c r="O43" s="8"/>
      <c r="P43" s="8"/>
      <c r="Q43" s="8"/>
    </row>
    <row r="44" spans="1:17" ht="20.399999999999999" x14ac:dyDescent="0.3">
      <c r="A44" s="23"/>
      <c r="B44" s="23"/>
      <c r="C44" s="42"/>
      <c r="D44" s="42"/>
      <c r="E44" s="42"/>
      <c r="F44" s="42"/>
      <c r="G44" s="8"/>
      <c r="H44" s="8"/>
      <c r="I44" s="8"/>
      <c r="J44" s="8"/>
      <c r="K44" s="8"/>
      <c r="L44" s="8"/>
      <c r="M44" s="8"/>
      <c r="N44" s="8"/>
      <c r="O44" s="8"/>
      <c r="P44" s="8"/>
      <c r="Q44" s="8"/>
    </row>
    <row r="45" spans="1:17" ht="20.399999999999999" x14ac:dyDescent="0.3">
      <c r="A45" s="23"/>
      <c r="B45" s="23"/>
      <c r="C45" s="42"/>
      <c r="D45" s="42"/>
      <c r="E45" s="42"/>
      <c r="F45" s="42"/>
      <c r="G45" s="8"/>
      <c r="H45" s="8"/>
      <c r="I45" s="8"/>
      <c r="J45" s="8"/>
      <c r="K45" s="8"/>
      <c r="L45" s="8"/>
      <c r="M45" s="8"/>
      <c r="N45" s="8"/>
      <c r="O45" s="8"/>
      <c r="P45" s="8"/>
      <c r="Q45" s="8"/>
    </row>
    <row r="46" spans="1:17" ht="20.399999999999999" x14ac:dyDescent="0.3">
      <c r="A46" s="23"/>
      <c r="B46" s="23"/>
      <c r="C46" s="42"/>
      <c r="D46" s="42"/>
      <c r="E46" s="42"/>
      <c r="F46" s="42"/>
      <c r="G46" s="8"/>
      <c r="H46" s="8"/>
      <c r="I46" s="8"/>
      <c r="J46" s="8"/>
      <c r="K46" s="8"/>
      <c r="L46" s="8"/>
      <c r="M46" s="8"/>
      <c r="N46" s="8"/>
      <c r="O46" s="8"/>
      <c r="P46" s="8"/>
      <c r="Q46" s="8"/>
    </row>
    <row r="47" spans="1:17" ht="20.399999999999999" x14ac:dyDescent="0.3">
      <c r="A47" s="23"/>
      <c r="B47" s="23"/>
      <c r="C47" s="42"/>
      <c r="D47" s="42"/>
      <c r="E47" s="42"/>
      <c r="F47" s="42"/>
      <c r="G47" s="8"/>
      <c r="H47" s="8"/>
      <c r="I47" s="8"/>
      <c r="J47" s="8"/>
      <c r="K47" s="8"/>
      <c r="L47" s="8"/>
      <c r="M47" s="8"/>
      <c r="N47" s="8"/>
      <c r="O47" s="8"/>
      <c r="P47" s="8"/>
      <c r="Q47" s="8"/>
    </row>
    <row r="48" spans="1:17" ht="20.399999999999999" x14ac:dyDescent="0.3">
      <c r="A48" s="23"/>
      <c r="B48" s="23"/>
      <c r="C48" s="42"/>
      <c r="D48" s="42"/>
      <c r="E48" s="42"/>
      <c r="F48" s="42"/>
      <c r="G48" s="8"/>
      <c r="H48" s="8"/>
      <c r="I48" s="8"/>
      <c r="J48" s="8"/>
      <c r="K48" s="8"/>
      <c r="L48" s="8"/>
      <c r="M48" s="8"/>
      <c r="N48" s="8"/>
      <c r="O48" s="8"/>
      <c r="P48" s="8"/>
      <c r="Q48" s="8"/>
    </row>
    <row r="49" spans="1:17" ht="20.399999999999999" x14ac:dyDescent="0.3">
      <c r="A49" s="23"/>
      <c r="B49" s="23"/>
      <c r="C49" s="42"/>
      <c r="D49" s="42"/>
      <c r="E49" s="42"/>
      <c r="F49" s="42"/>
      <c r="G49" s="8"/>
      <c r="H49" s="8"/>
      <c r="I49" s="8"/>
      <c r="J49" s="8"/>
      <c r="K49" s="8"/>
      <c r="L49" s="8"/>
      <c r="M49" s="8"/>
      <c r="N49" s="8"/>
      <c r="O49" s="8"/>
      <c r="P49" s="8"/>
      <c r="Q49" s="8"/>
    </row>
    <row r="50" spans="1:17" ht="20.399999999999999" x14ac:dyDescent="0.3">
      <c r="A50" s="23"/>
      <c r="B50" s="23"/>
      <c r="C50" s="42"/>
      <c r="D50" s="42"/>
      <c r="E50" s="42"/>
      <c r="F50" s="42"/>
      <c r="G50" s="8"/>
      <c r="H50" s="8"/>
      <c r="I50" s="8"/>
      <c r="J50" s="8"/>
      <c r="K50" s="8"/>
      <c r="L50" s="8"/>
      <c r="M50" s="8"/>
      <c r="N50" s="8"/>
      <c r="O50" s="8"/>
      <c r="P50" s="8"/>
      <c r="Q50" s="8"/>
    </row>
    <row r="51" spans="1:17" ht="20.399999999999999" x14ac:dyDescent="0.3">
      <c r="A51" s="23"/>
      <c r="B51" s="5"/>
      <c r="C51" s="43"/>
      <c r="D51" s="43"/>
      <c r="E51" s="43"/>
      <c r="F51" s="43"/>
    </row>
    <row r="52" spans="1:17" ht="20.399999999999999" x14ac:dyDescent="0.3">
      <c r="A52" s="23"/>
      <c r="B52" s="5"/>
      <c r="C52" s="43"/>
      <c r="D52" s="43"/>
      <c r="E52" s="43"/>
      <c r="F52" s="43"/>
    </row>
    <row r="53" spans="1:17" ht="20.399999999999999" x14ac:dyDescent="0.3">
      <c r="A53" s="23"/>
      <c r="B53" s="5"/>
      <c r="C53" s="43"/>
      <c r="D53" s="43"/>
      <c r="E53" s="43"/>
      <c r="F53" s="43"/>
    </row>
    <row r="54" spans="1:17" ht="20.399999999999999" x14ac:dyDescent="0.3">
      <c r="A54" s="23"/>
      <c r="B54" s="5"/>
      <c r="C54" s="43"/>
      <c r="D54" s="43"/>
      <c r="E54" s="43"/>
      <c r="F54" s="43"/>
    </row>
    <row r="55" spans="1:17" ht="20.399999999999999" x14ac:dyDescent="0.3">
      <c r="A55" s="23"/>
      <c r="B55" s="5"/>
      <c r="C55" s="43"/>
      <c r="D55" s="43"/>
      <c r="E55" s="43"/>
      <c r="F55" s="43"/>
    </row>
    <row r="56" spans="1:17" ht="20.399999999999999" x14ac:dyDescent="0.3">
      <c r="A56" s="23"/>
      <c r="B56" s="5"/>
      <c r="C56" s="43"/>
      <c r="D56" s="43"/>
      <c r="E56" s="43"/>
      <c r="F56" s="43"/>
    </row>
    <row r="57" spans="1:17" ht="20.399999999999999" x14ac:dyDescent="0.3">
      <c r="A57" s="23"/>
      <c r="B57" s="5"/>
      <c r="C57" s="43"/>
      <c r="D57" s="43"/>
      <c r="E57" s="43"/>
      <c r="F57" s="43"/>
    </row>
    <row r="58" spans="1:17" ht="20.399999999999999" x14ac:dyDescent="0.3">
      <c r="A58" s="23"/>
      <c r="B58" s="5"/>
      <c r="C58" s="43"/>
      <c r="D58" s="43"/>
      <c r="E58" s="43"/>
      <c r="F58" s="43"/>
    </row>
    <row r="59" spans="1:17" ht="20.399999999999999" x14ac:dyDescent="0.3">
      <c r="A59" s="23"/>
      <c r="B59" s="5"/>
      <c r="C59" s="43"/>
      <c r="D59" s="43"/>
      <c r="E59" s="43"/>
      <c r="F59" s="43"/>
    </row>
    <row r="60" spans="1:17" ht="20.399999999999999" x14ac:dyDescent="0.3">
      <c r="A60" s="23"/>
      <c r="B60" s="5"/>
      <c r="C60" s="43"/>
      <c r="D60" s="43"/>
      <c r="E60" s="43"/>
      <c r="F60" s="43"/>
    </row>
    <row r="61" spans="1:17" ht="20.399999999999999" x14ac:dyDescent="0.3">
      <c r="A61" s="23"/>
      <c r="B61" s="5"/>
      <c r="C61" s="43"/>
      <c r="D61" s="43"/>
      <c r="E61" s="43"/>
      <c r="F61" s="43"/>
    </row>
    <row r="62" spans="1:17" ht="20.399999999999999" x14ac:dyDescent="0.3">
      <c r="A62" s="23"/>
      <c r="B62" s="5"/>
      <c r="C62" s="43"/>
      <c r="D62" s="43"/>
      <c r="E62" s="43"/>
      <c r="F62" s="43"/>
    </row>
    <row r="63" spans="1:17" ht="20.399999999999999" x14ac:dyDescent="0.3">
      <c r="A63" s="23"/>
      <c r="B63" s="5"/>
      <c r="C63" s="43"/>
      <c r="D63" s="43"/>
      <c r="E63" s="43"/>
      <c r="F63" s="43"/>
    </row>
    <row r="64" spans="1:17" ht="20.399999999999999" x14ac:dyDescent="0.3">
      <c r="A64" s="23"/>
      <c r="B64" s="5"/>
      <c r="C64" s="43"/>
      <c r="D64" s="43"/>
      <c r="E64" s="43"/>
      <c r="F64" s="43"/>
    </row>
    <row r="65" spans="1:6" ht="20.399999999999999" x14ac:dyDescent="0.3">
      <c r="A65" s="23"/>
      <c r="B65" s="5"/>
      <c r="C65" s="43"/>
      <c r="D65" s="43"/>
      <c r="E65" s="43"/>
      <c r="F65" s="43"/>
    </row>
    <row r="66" spans="1:6" ht="20.399999999999999" x14ac:dyDescent="0.3">
      <c r="A66" s="23"/>
      <c r="B66" s="5"/>
      <c r="C66" s="43"/>
      <c r="D66" s="43"/>
      <c r="E66" s="43"/>
      <c r="F66" s="43"/>
    </row>
    <row r="67" spans="1:6" ht="20.399999999999999" x14ac:dyDescent="0.3">
      <c r="A67" s="23"/>
      <c r="B67" s="5"/>
      <c r="C67" s="43"/>
      <c r="D67" s="43"/>
      <c r="E67" s="43"/>
      <c r="F67" s="43"/>
    </row>
    <row r="68" spans="1:6" ht="20.399999999999999" x14ac:dyDescent="0.3">
      <c r="A68" s="23"/>
      <c r="B68" s="5"/>
      <c r="C68" s="43"/>
      <c r="D68" s="43"/>
      <c r="E68" s="43"/>
      <c r="F68" s="43"/>
    </row>
    <row r="69" spans="1:6" ht="20.399999999999999" x14ac:dyDescent="0.3">
      <c r="A69" s="23"/>
      <c r="B69" s="5"/>
      <c r="C69" s="43"/>
      <c r="D69" s="43"/>
      <c r="E69" s="43"/>
      <c r="F69" s="43"/>
    </row>
    <row r="70" spans="1:6" ht="20.399999999999999" x14ac:dyDescent="0.3">
      <c r="A70" s="23"/>
      <c r="B70" s="5"/>
      <c r="C70" s="43"/>
      <c r="D70" s="43"/>
      <c r="E70" s="43"/>
      <c r="F70" s="43"/>
    </row>
    <row r="71" spans="1:6" ht="20.399999999999999" x14ac:dyDescent="0.3">
      <c r="A71" s="23"/>
      <c r="B71" s="5"/>
      <c r="C71" s="43"/>
      <c r="D71" s="43"/>
      <c r="E71" s="43"/>
      <c r="F71" s="43"/>
    </row>
    <row r="72" spans="1:6" ht="20.399999999999999" x14ac:dyDescent="0.3">
      <c r="A72" s="23"/>
      <c r="B72" s="5"/>
      <c r="C72" s="43"/>
      <c r="D72" s="43"/>
      <c r="E72" s="43"/>
      <c r="F72" s="43"/>
    </row>
    <row r="73" spans="1:6" ht="20.399999999999999" x14ac:dyDescent="0.3">
      <c r="A73" s="23"/>
      <c r="B73" s="5"/>
      <c r="C73" s="43"/>
      <c r="D73" s="43"/>
      <c r="E73" s="43"/>
      <c r="F73" s="43"/>
    </row>
    <row r="74" spans="1:6" ht="20.399999999999999" x14ac:dyDescent="0.3">
      <c r="A74" s="23"/>
      <c r="B74" s="5"/>
      <c r="C74" s="43"/>
      <c r="D74" s="43"/>
      <c r="E74" s="43"/>
      <c r="F74" s="43"/>
    </row>
    <row r="75" spans="1:6" ht="20.399999999999999" x14ac:dyDescent="0.3">
      <c r="A75" s="23"/>
      <c r="B75" s="5"/>
      <c r="C75" s="43"/>
      <c r="D75" s="43"/>
      <c r="E75" s="43"/>
      <c r="F75" s="43"/>
    </row>
    <row r="76" spans="1:6" ht="20.399999999999999" x14ac:dyDescent="0.3">
      <c r="A76" s="23"/>
      <c r="B76" s="5"/>
      <c r="C76" s="43"/>
      <c r="D76" s="43"/>
      <c r="E76" s="43"/>
      <c r="F76" s="43"/>
    </row>
    <row r="77" spans="1:6" ht="20.399999999999999" x14ac:dyDescent="0.3">
      <c r="A77" s="23"/>
      <c r="B77" s="5"/>
      <c r="C77" s="43"/>
      <c r="D77" s="43"/>
      <c r="E77" s="43"/>
      <c r="F77" s="43"/>
    </row>
    <row r="78" spans="1:6" ht="20.399999999999999" x14ac:dyDescent="0.3">
      <c r="A78" s="23"/>
      <c r="B78" s="5"/>
      <c r="C78" s="43"/>
      <c r="D78" s="43"/>
      <c r="E78" s="43"/>
      <c r="F78" s="43"/>
    </row>
    <row r="79" spans="1:6" ht="20.399999999999999" x14ac:dyDescent="0.3">
      <c r="A79" s="23"/>
      <c r="B79" s="5"/>
      <c r="C79" s="43"/>
      <c r="D79" s="43"/>
      <c r="E79" s="43"/>
      <c r="F79" s="43"/>
    </row>
    <row r="80" spans="1:6" ht="20.399999999999999" x14ac:dyDescent="0.3">
      <c r="A80" s="23"/>
      <c r="B80" s="5"/>
      <c r="C80" s="43"/>
      <c r="D80" s="43"/>
      <c r="E80" s="43"/>
      <c r="F80" s="43"/>
    </row>
    <row r="81" spans="1:6" ht="20.399999999999999" x14ac:dyDescent="0.3">
      <c r="A81" s="23"/>
      <c r="B81" s="5"/>
      <c r="C81" s="43"/>
      <c r="D81" s="43"/>
      <c r="E81" s="43"/>
      <c r="F81" s="43"/>
    </row>
    <row r="82" spans="1:6" ht="20.399999999999999" x14ac:dyDescent="0.3">
      <c r="A82" s="23"/>
      <c r="B82" s="5"/>
      <c r="C82" s="43"/>
      <c r="D82" s="43"/>
      <c r="E82" s="43"/>
      <c r="F82" s="43"/>
    </row>
    <row r="83" spans="1:6" ht="20.399999999999999" x14ac:dyDescent="0.3">
      <c r="A83" s="23"/>
      <c r="B83" s="5"/>
      <c r="C83" s="43"/>
      <c r="D83" s="43"/>
      <c r="E83" s="43"/>
      <c r="F83" s="43"/>
    </row>
    <row r="84" spans="1:6" ht="20.399999999999999" x14ac:dyDescent="0.3">
      <c r="A84" s="23"/>
      <c r="B84" s="5"/>
      <c r="C84" s="43"/>
      <c r="D84" s="43"/>
      <c r="E84" s="43"/>
      <c r="F84" s="43"/>
    </row>
    <row r="85" spans="1:6" ht="20.399999999999999" x14ac:dyDescent="0.3">
      <c r="A85" s="23"/>
      <c r="B85" s="5"/>
      <c r="C85" s="43"/>
      <c r="D85" s="43"/>
      <c r="E85" s="43"/>
      <c r="F85" s="43"/>
    </row>
    <row r="86" spans="1:6" ht="20.399999999999999" x14ac:dyDescent="0.3">
      <c r="A86" s="23"/>
      <c r="B86" s="5"/>
      <c r="C86" s="43"/>
      <c r="D86" s="43"/>
      <c r="E86" s="43"/>
      <c r="F86" s="43"/>
    </row>
    <row r="87" spans="1:6" ht="20.399999999999999" x14ac:dyDescent="0.3">
      <c r="A87" s="23"/>
      <c r="B87" s="5"/>
      <c r="C87" s="43"/>
      <c r="D87" s="43"/>
      <c r="E87" s="43"/>
      <c r="F87" s="43"/>
    </row>
    <row r="88" spans="1:6" ht="20.399999999999999" x14ac:dyDescent="0.3">
      <c r="A88" s="23"/>
      <c r="B88" s="5"/>
      <c r="C88" s="43"/>
      <c r="D88" s="43"/>
      <c r="E88" s="43"/>
      <c r="F88" s="43"/>
    </row>
    <row r="89" spans="1:6" ht="20.399999999999999" x14ac:dyDescent="0.3">
      <c r="A89" s="23"/>
      <c r="B89" s="5"/>
      <c r="C89" s="43"/>
      <c r="D89" s="43"/>
      <c r="E89" s="43"/>
      <c r="F89" s="43"/>
    </row>
    <row r="90" spans="1:6" ht="20.399999999999999" x14ac:dyDescent="0.3">
      <c r="A90" s="23"/>
      <c r="B90" s="5"/>
      <c r="C90" s="43"/>
      <c r="D90" s="43"/>
      <c r="E90" s="43"/>
      <c r="F90" s="43"/>
    </row>
    <row r="91" spans="1:6" ht="20.399999999999999" x14ac:dyDescent="0.3">
      <c r="A91" s="23"/>
      <c r="B91" s="5"/>
      <c r="C91" s="43"/>
      <c r="D91" s="43"/>
      <c r="E91" s="43"/>
      <c r="F91" s="43"/>
    </row>
    <row r="92" spans="1:6" ht="20.399999999999999" x14ac:dyDescent="0.3">
      <c r="A92" s="23"/>
      <c r="B92" s="5"/>
      <c r="C92" s="43"/>
      <c r="D92" s="43"/>
      <c r="E92" s="43"/>
      <c r="F92" s="43"/>
    </row>
    <row r="93" spans="1:6" ht="20.399999999999999" x14ac:dyDescent="0.3">
      <c r="A93" s="23"/>
      <c r="B93" s="5"/>
      <c r="C93" s="43"/>
      <c r="D93" s="43"/>
      <c r="E93" s="43"/>
      <c r="F93" s="43"/>
    </row>
    <row r="94" spans="1:6" ht="20.399999999999999" x14ac:dyDescent="0.3">
      <c r="A94" s="23"/>
      <c r="B94" s="5"/>
      <c r="C94" s="43"/>
      <c r="D94" s="43"/>
      <c r="E94" s="43"/>
      <c r="F94" s="43"/>
    </row>
    <row r="95" spans="1:6" ht="20.399999999999999" x14ac:dyDescent="0.3">
      <c r="A95" s="23"/>
      <c r="B95" s="5"/>
      <c r="C95" s="43"/>
      <c r="D95" s="43"/>
      <c r="E95" s="43"/>
      <c r="F95" s="43"/>
    </row>
    <row r="96" spans="1:6" ht="20.399999999999999" x14ac:dyDescent="0.3">
      <c r="A96" s="23"/>
      <c r="B96" s="5"/>
      <c r="C96" s="43"/>
      <c r="D96" s="43"/>
      <c r="E96" s="43"/>
      <c r="F96" s="43"/>
    </row>
    <row r="97" spans="1:6" ht="20.399999999999999" x14ac:dyDescent="0.3">
      <c r="A97" s="23"/>
      <c r="B97" s="5"/>
      <c r="C97" s="43"/>
      <c r="D97" s="43"/>
      <c r="E97" s="43"/>
      <c r="F97" s="43"/>
    </row>
    <row r="98" spans="1:6" ht="20.399999999999999" x14ac:dyDescent="0.3">
      <c r="A98" s="23"/>
      <c r="B98" s="5"/>
      <c r="C98" s="43"/>
      <c r="D98" s="43"/>
      <c r="E98" s="43"/>
      <c r="F98" s="43"/>
    </row>
    <row r="99" spans="1:6" ht="20.399999999999999" x14ac:dyDescent="0.3">
      <c r="A99" s="23"/>
      <c r="B99" s="5"/>
      <c r="C99" s="43"/>
      <c r="D99" s="43"/>
      <c r="E99" s="43"/>
      <c r="F99" s="43"/>
    </row>
    <row r="100" spans="1:6" ht="20.399999999999999" x14ac:dyDescent="0.3">
      <c r="A100" s="23"/>
      <c r="B100" s="5"/>
      <c r="C100" s="43"/>
      <c r="D100" s="43"/>
      <c r="E100" s="43"/>
      <c r="F100" s="43"/>
    </row>
    <row r="101" spans="1:6" ht="20.399999999999999" x14ac:dyDescent="0.3">
      <c r="A101" s="23"/>
      <c r="B101" s="5"/>
      <c r="C101" s="43"/>
      <c r="D101" s="43"/>
      <c r="E101" s="43"/>
      <c r="F101" s="43"/>
    </row>
    <row r="102" spans="1:6" ht="20.399999999999999" x14ac:dyDescent="0.3">
      <c r="A102" s="23"/>
      <c r="B102" s="5"/>
      <c r="C102" s="43"/>
      <c r="D102" s="43"/>
      <c r="E102" s="43"/>
      <c r="F102" s="43"/>
    </row>
    <row r="103" spans="1:6" ht="20.399999999999999" x14ac:dyDescent="0.3">
      <c r="A103" s="23"/>
      <c r="B103" s="5"/>
      <c r="C103" s="43"/>
      <c r="D103" s="43"/>
      <c r="E103" s="43"/>
      <c r="F103" s="43"/>
    </row>
    <row r="104" spans="1:6" ht="20.399999999999999" x14ac:dyDescent="0.3">
      <c r="A104" s="23"/>
      <c r="B104" s="5"/>
      <c r="C104" s="43"/>
      <c r="D104" s="43"/>
      <c r="E104" s="43"/>
      <c r="F104" s="43"/>
    </row>
    <row r="105" spans="1:6" ht="20.399999999999999" x14ac:dyDescent="0.3">
      <c r="A105" s="23"/>
      <c r="B105" s="5"/>
      <c r="C105" s="43"/>
      <c r="D105" s="43"/>
      <c r="E105" s="43"/>
      <c r="F105" s="43"/>
    </row>
    <row r="106" spans="1:6" ht="20.399999999999999" x14ac:dyDescent="0.3">
      <c r="A106" s="23"/>
      <c r="B106" s="5"/>
      <c r="C106" s="43"/>
      <c r="D106" s="43"/>
      <c r="E106" s="43"/>
      <c r="F106" s="43"/>
    </row>
    <row r="107" spans="1:6" ht="20.399999999999999" x14ac:dyDescent="0.3">
      <c r="A107" s="23"/>
      <c r="B107" s="5"/>
      <c r="C107" s="43"/>
      <c r="D107" s="43"/>
      <c r="E107" s="43"/>
      <c r="F107" s="43"/>
    </row>
    <row r="108" spans="1:6" ht="20.399999999999999" x14ac:dyDescent="0.3">
      <c r="A108" s="23"/>
      <c r="B108" s="5"/>
      <c r="C108" s="43"/>
      <c r="D108" s="43"/>
      <c r="E108" s="43"/>
      <c r="F108" s="43"/>
    </row>
    <row r="109" spans="1:6" ht="20.399999999999999" x14ac:dyDescent="0.3">
      <c r="A109" s="23"/>
      <c r="B109" s="5"/>
      <c r="C109" s="43"/>
      <c r="D109" s="43"/>
      <c r="E109" s="43"/>
      <c r="F109" s="43"/>
    </row>
    <row r="110" spans="1:6" ht="20.399999999999999" x14ac:dyDescent="0.3">
      <c r="A110" s="23"/>
      <c r="B110" s="5"/>
      <c r="C110" s="43"/>
      <c r="D110" s="43"/>
      <c r="E110" s="43"/>
      <c r="F110" s="43"/>
    </row>
    <row r="111" spans="1:6" ht="20.399999999999999" x14ac:dyDescent="0.3">
      <c r="A111" s="23"/>
      <c r="B111" s="5"/>
      <c r="C111" s="43"/>
      <c r="D111" s="43"/>
      <c r="E111" s="43"/>
      <c r="F111" s="43"/>
    </row>
    <row r="112" spans="1:6" ht="20.399999999999999" x14ac:dyDescent="0.3">
      <c r="A112" s="23"/>
      <c r="B112" s="5"/>
      <c r="C112" s="43"/>
      <c r="D112" s="43"/>
      <c r="E112" s="43"/>
      <c r="F112" s="43"/>
    </row>
    <row r="113" spans="1:6" ht="20.399999999999999" x14ac:dyDescent="0.3">
      <c r="A113" s="23"/>
      <c r="B113" s="5"/>
      <c r="C113" s="43"/>
      <c r="D113" s="43"/>
      <c r="E113" s="43"/>
      <c r="F113" s="43"/>
    </row>
    <row r="114" spans="1:6" ht="20.399999999999999" x14ac:dyDescent="0.3">
      <c r="A114" s="23"/>
      <c r="B114" s="5"/>
      <c r="C114" s="43"/>
      <c r="D114" s="43"/>
      <c r="E114" s="43"/>
      <c r="F114" s="43"/>
    </row>
    <row r="115" spans="1:6" ht="20.399999999999999" x14ac:dyDescent="0.3">
      <c r="A115" s="23"/>
      <c r="B115" s="5"/>
      <c r="C115" s="43"/>
      <c r="D115" s="43"/>
      <c r="E115" s="43"/>
      <c r="F115" s="43"/>
    </row>
    <row r="116" spans="1:6" ht="20.399999999999999" x14ac:dyDescent="0.3">
      <c r="A116" s="23"/>
      <c r="B116" s="5"/>
      <c r="C116" s="43"/>
      <c r="D116" s="43"/>
      <c r="E116" s="43"/>
      <c r="F116" s="43"/>
    </row>
    <row r="117" spans="1:6" ht="20.399999999999999" x14ac:dyDescent="0.3">
      <c r="A117" s="23"/>
      <c r="B117" s="5"/>
      <c r="C117" s="43"/>
      <c r="D117" s="43"/>
      <c r="E117" s="43"/>
      <c r="F117" s="43"/>
    </row>
    <row r="118" spans="1:6" ht="20.399999999999999" x14ac:dyDescent="0.3">
      <c r="A118" s="23"/>
      <c r="B118" s="5"/>
      <c r="C118" s="43"/>
      <c r="D118" s="43"/>
      <c r="E118" s="43"/>
      <c r="F118" s="43"/>
    </row>
    <row r="119" spans="1:6" ht="20.399999999999999" x14ac:dyDescent="0.3">
      <c r="A119" s="23"/>
      <c r="B119" s="5"/>
      <c r="C119" s="43"/>
      <c r="D119" s="43"/>
      <c r="E119" s="43"/>
      <c r="F119" s="43"/>
    </row>
    <row r="120" spans="1:6" ht="20.399999999999999" x14ac:dyDescent="0.3">
      <c r="A120" s="23"/>
      <c r="B120" s="5"/>
      <c r="C120" s="43"/>
      <c r="D120" s="43"/>
      <c r="E120" s="43"/>
      <c r="F120" s="43"/>
    </row>
    <row r="121" spans="1:6" ht="20.399999999999999" x14ac:dyDescent="0.3">
      <c r="A121" s="23"/>
      <c r="B121" s="5"/>
      <c r="C121" s="43"/>
      <c r="D121" s="43"/>
      <c r="E121" s="43"/>
      <c r="F121" s="43"/>
    </row>
    <row r="122" spans="1:6" ht="20.399999999999999" x14ac:dyDescent="0.3">
      <c r="A122" s="23"/>
      <c r="B122" s="5"/>
      <c r="C122" s="43"/>
      <c r="D122" s="43"/>
      <c r="E122" s="43"/>
      <c r="F122" s="43"/>
    </row>
    <row r="123" spans="1:6" ht="20.399999999999999" x14ac:dyDescent="0.3">
      <c r="A123" s="23"/>
      <c r="B123" s="5"/>
      <c r="C123" s="43"/>
      <c r="D123" s="43"/>
      <c r="E123" s="43"/>
      <c r="F123" s="43"/>
    </row>
    <row r="124" spans="1:6" ht="20.399999999999999" x14ac:dyDescent="0.3">
      <c r="A124" s="23"/>
      <c r="B124" s="5"/>
      <c r="C124" s="43"/>
      <c r="D124" s="43"/>
      <c r="E124" s="43"/>
      <c r="F124" s="43"/>
    </row>
    <row r="125" spans="1:6" ht="20.399999999999999" x14ac:dyDescent="0.3">
      <c r="A125" s="23"/>
      <c r="B125" s="5"/>
      <c r="C125" s="43"/>
      <c r="D125" s="43"/>
      <c r="E125" s="43"/>
      <c r="F125" s="43"/>
    </row>
    <row r="126" spans="1:6" ht="20.399999999999999" x14ac:dyDescent="0.3">
      <c r="A126" s="23"/>
      <c r="B126" s="5"/>
      <c r="C126" s="43"/>
      <c r="D126" s="43"/>
      <c r="E126" s="43"/>
      <c r="F126" s="43"/>
    </row>
    <row r="127" spans="1:6" ht="20.399999999999999" x14ac:dyDescent="0.3">
      <c r="A127" s="23"/>
      <c r="B127" s="5"/>
      <c r="C127" s="43"/>
      <c r="D127" s="43"/>
      <c r="E127" s="43"/>
      <c r="F127" s="43"/>
    </row>
    <row r="128" spans="1:6" ht="20.399999999999999" x14ac:dyDescent="0.3">
      <c r="A128" s="23"/>
      <c r="B128" s="5"/>
      <c r="C128" s="43"/>
      <c r="D128" s="43"/>
      <c r="E128" s="43"/>
      <c r="F128" s="43"/>
    </row>
    <row r="129" spans="1:6" ht="20.399999999999999" x14ac:dyDescent="0.3">
      <c r="A129" s="23"/>
      <c r="B129" s="5"/>
      <c r="C129" s="43"/>
      <c r="D129" s="43"/>
      <c r="E129" s="43"/>
      <c r="F129" s="43"/>
    </row>
    <row r="130" spans="1:6" ht="20.399999999999999" x14ac:dyDescent="0.3">
      <c r="A130" s="23"/>
      <c r="B130" s="5"/>
      <c r="C130" s="43"/>
      <c r="D130" s="43"/>
      <c r="E130" s="43"/>
      <c r="F130" s="43"/>
    </row>
    <row r="131" spans="1:6" ht="20.399999999999999" x14ac:dyDescent="0.3">
      <c r="A131" s="23"/>
      <c r="B131" s="5"/>
      <c r="C131" s="43"/>
      <c r="D131" s="43"/>
      <c r="E131" s="43"/>
      <c r="F131" s="43"/>
    </row>
    <row r="132" spans="1:6" ht="20.399999999999999" x14ac:dyDescent="0.3">
      <c r="A132" s="23"/>
      <c r="B132" s="5"/>
      <c r="C132" s="43"/>
      <c r="D132" s="43"/>
      <c r="E132" s="43"/>
      <c r="F132" s="43"/>
    </row>
    <row r="133" spans="1:6" ht="20.399999999999999" x14ac:dyDescent="0.3">
      <c r="A133" s="23"/>
      <c r="B133" s="5"/>
      <c r="C133" s="43"/>
      <c r="D133" s="43"/>
      <c r="E133" s="43"/>
      <c r="F133" s="43"/>
    </row>
    <row r="134" spans="1:6" ht="20.399999999999999" x14ac:dyDescent="0.3">
      <c r="A134" s="23"/>
      <c r="B134" s="5"/>
      <c r="C134" s="43"/>
      <c r="D134" s="43"/>
      <c r="E134" s="43"/>
      <c r="F134" s="43"/>
    </row>
    <row r="135" spans="1:6" ht="20.399999999999999" x14ac:dyDescent="0.3">
      <c r="A135" s="23"/>
      <c r="B135" s="5"/>
      <c r="C135" s="43"/>
      <c r="D135" s="43"/>
      <c r="E135" s="43"/>
      <c r="F135" s="43"/>
    </row>
    <row r="136" spans="1:6" ht="20.399999999999999" x14ac:dyDescent="0.3">
      <c r="A136" s="23"/>
      <c r="B136" s="5"/>
      <c r="C136" s="43"/>
      <c r="D136" s="43"/>
      <c r="E136" s="43"/>
      <c r="F136" s="43"/>
    </row>
    <row r="137" spans="1:6" ht="20.399999999999999" x14ac:dyDescent="0.3">
      <c r="A137" s="23"/>
      <c r="B137" s="5"/>
      <c r="C137" s="43"/>
      <c r="D137" s="43"/>
      <c r="E137" s="43"/>
      <c r="F137" s="43"/>
    </row>
    <row r="138" spans="1:6" ht="20.399999999999999" x14ac:dyDescent="0.3">
      <c r="A138" s="23"/>
      <c r="B138" s="5"/>
      <c r="C138" s="43"/>
      <c r="D138" s="43"/>
      <c r="E138" s="43"/>
      <c r="F138" s="43"/>
    </row>
    <row r="139" spans="1:6" ht="20.399999999999999" x14ac:dyDescent="0.3">
      <c r="A139" s="23"/>
      <c r="B139" s="5"/>
      <c r="C139" s="43"/>
      <c r="D139" s="43"/>
      <c r="E139" s="43"/>
      <c r="F139" s="43"/>
    </row>
    <row r="140" spans="1:6" ht="20.399999999999999" x14ac:dyDescent="0.3">
      <c r="A140" s="23"/>
      <c r="B140" s="5"/>
      <c r="C140" s="43"/>
      <c r="D140" s="43"/>
      <c r="E140" s="43"/>
      <c r="F140" s="43"/>
    </row>
    <row r="141" spans="1:6" ht="20.399999999999999" x14ac:dyDescent="0.3">
      <c r="A141" s="23"/>
      <c r="B141" s="5"/>
      <c r="C141" s="43"/>
      <c r="D141" s="43"/>
      <c r="E141" s="43"/>
      <c r="F141" s="43"/>
    </row>
    <row r="142" spans="1:6" ht="20.399999999999999" x14ac:dyDescent="0.3">
      <c r="A142" s="23"/>
      <c r="B142" s="5"/>
      <c r="C142" s="43"/>
      <c r="D142" s="43"/>
      <c r="E142" s="43"/>
      <c r="F142" s="43"/>
    </row>
    <row r="143" spans="1:6" ht="20.399999999999999" x14ac:dyDescent="0.3">
      <c r="A143" s="23"/>
      <c r="B143" s="5"/>
      <c r="C143" s="43"/>
      <c r="D143" s="43"/>
      <c r="E143" s="43"/>
      <c r="F143" s="43"/>
    </row>
    <row r="144" spans="1:6" ht="20.399999999999999" x14ac:dyDescent="0.3">
      <c r="A144" s="23"/>
      <c r="B144" s="5"/>
      <c r="C144" s="43"/>
      <c r="D144" s="43"/>
      <c r="E144" s="43"/>
      <c r="F144" s="43"/>
    </row>
    <row r="145" spans="1:6" ht="20.399999999999999" x14ac:dyDescent="0.3">
      <c r="A145" s="23"/>
      <c r="B145" s="5"/>
      <c r="C145" s="43"/>
      <c r="D145" s="43"/>
      <c r="E145" s="43"/>
      <c r="F145" s="43"/>
    </row>
    <row r="146" spans="1:6" ht="20.399999999999999" x14ac:dyDescent="0.3">
      <c r="A146" s="23"/>
      <c r="B146" s="5"/>
      <c r="C146" s="43"/>
      <c r="D146" s="43"/>
      <c r="E146" s="43"/>
      <c r="F146" s="43"/>
    </row>
    <row r="147" spans="1:6" ht="20.399999999999999" x14ac:dyDescent="0.3">
      <c r="A147" s="23"/>
      <c r="B147" s="5"/>
      <c r="C147" s="43"/>
      <c r="D147" s="43"/>
      <c r="E147" s="43"/>
      <c r="F147" s="43"/>
    </row>
    <row r="148" spans="1:6" ht="20.399999999999999" x14ac:dyDescent="0.3">
      <c r="A148" s="23"/>
      <c r="B148" s="5"/>
      <c r="C148" s="43"/>
      <c r="D148" s="43"/>
      <c r="E148" s="43"/>
      <c r="F148" s="43"/>
    </row>
    <row r="149" spans="1:6" ht="20.399999999999999" x14ac:dyDescent="0.3">
      <c r="A149" s="23"/>
      <c r="B149" s="5"/>
      <c r="C149" s="43"/>
      <c r="D149" s="43"/>
      <c r="E149" s="43"/>
      <c r="F149" s="43"/>
    </row>
    <row r="150" spans="1:6" ht="20.399999999999999" x14ac:dyDescent="0.3">
      <c r="A150" s="23"/>
      <c r="B150" s="5"/>
      <c r="C150" s="43"/>
      <c r="D150" s="43"/>
      <c r="E150" s="43"/>
      <c r="F150" s="43"/>
    </row>
    <row r="151" spans="1:6" ht="20.399999999999999" x14ac:dyDescent="0.3">
      <c r="A151" s="23"/>
      <c r="B151" s="5"/>
      <c r="C151" s="43"/>
      <c r="D151" s="43"/>
      <c r="E151" s="43"/>
      <c r="F151" s="43"/>
    </row>
    <row r="152" spans="1:6" ht="20.399999999999999" x14ac:dyDescent="0.3">
      <c r="A152" s="23"/>
      <c r="B152" s="5"/>
      <c r="C152" s="43"/>
      <c r="D152" s="43"/>
      <c r="E152" s="43"/>
      <c r="F152" s="43"/>
    </row>
    <row r="153" spans="1:6" ht="20.399999999999999" x14ac:dyDescent="0.3">
      <c r="A153" s="23"/>
      <c r="B153" s="5"/>
      <c r="C153" s="43"/>
      <c r="D153" s="43"/>
      <c r="E153" s="43"/>
      <c r="F153" s="43"/>
    </row>
    <row r="154" spans="1:6" ht="20.399999999999999" x14ac:dyDescent="0.3">
      <c r="A154" s="23"/>
      <c r="B154" s="5"/>
      <c r="C154" s="43"/>
      <c r="D154" s="43"/>
      <c r="E154" s="43"/>
      <c r="F154" s="43"/>
    </row>
    <row r="155" spans="1:6" ht="20.399999999999999" x14ac:dyDescent="0.3">
      <c r="A155" s="23"/>
      <c r="B155" s="5"/>
      <c r="C155" s="43"/>
      <c r="D155" s="43"/>
      <c r="E155" s="43"/>
      <c r="F155" s="43"/>
    </row>
    <row r="156" spans="1:6" ht="20.399999999999999" x14ac:dyDescent="0.3">
      <c r="A156" s="23"/>
      <c r="B156" s="5"/>
      <c r="C156" s="43"/>
      <c r="D156" s="43"/>
      <c r="E156" s="43"/>
      <c r="F156" s="43"/>
    </row>
    <row r="157" spans="1:6" ht="20.399999999999999" x14ac:dyDescent="0.3">
      <c r="A157" s="23"/>
      <c r="B157" s="5"/>
      <c r="C157" s="43"/>
      <c r="D157" s="43"/>
      <c r="E157" s="43"/>
      <c r="F157" s="43"/>
    </row>
    <row r="158" spans="1:6" ht="20.399999999999999" x14ac:dyDescent="0.3">
      <c r="A158" s="23"/>
      <c r="B158" s="5"/>
      <c r="C158" s="43"/>
      <c r="D158" s="43"/>
      <c r="E158" s="43"/>
      <c r="F158" s="43"/>
    </row>
    <row r="159" spans="1:6" ht="20.399999999999999" x14ac:dyDescent="0.3">
      <c r="A159" s="23"/>
      <c r="B159" s="5"/>
      <c r="C159" s="43"/>
      <c r="D159" s="43"/>
      <c r="E159" s="43"/>
      <c r="F159" s="43"/>
    </row>
    <row r="160" spans="1:6" ht="20.399999999999999" x14ac:dyDescent="0.3">
      <c r="A160" s="23"/>
      <c r="B160" s="5"/>
      <c r="C160" s="43"/>
      <c r="D160" s="43"/>
      <c r="E160" s="43"/>
      <c r="F160" s="43"/>
    </row>
    <row r="161" spans="1:6" ht="20.399999999999999" x14ac:dyDescent="0.3">
      <c r="A161" s="23"/>
      <c r="B161" s="5"/>
      <c r="C161" s="43"/>
      <c r="D161" s="43"/>
      <c r="E161" s="43"/>
      <c r="F161" s="43"/>
    </row>
    <row r="162" spans="1:6" ht="20.399999999999999" x14ac:dyDescent="0.3">
      <c r="A162" s="23"/>
      <c r="B162" s="5"/>
      <c r="C162" s="43"/>
      <c r="D162" s="43"/>
      <c r="E162" s="43"/>
      <c r="F162" s="43"/>
    </row>
    <row r="163" spans="1:6" ht="20.399999999999999" x14ac:dyDescent="0.3">
      <c r="A163" s="23"/>
      <c r="B163" s="5"/>
      <c r="C163" s="43"/>
      <c r="D163" s="43"/>
      <c r="E163" s="43"/>
      <c r="F163" s="43"/>
    </row>
    <row r="164" spans="1:6" ht="20.399999999999999" x14ac:dyDescent="0.3">
      <c r="A164" s="23"/>
      <c r="B164" s="5"/>
      <c r="C164" s="43"/>
      <c r="D164" s="43"/>
      <c r="E164" s="43"/>
      <c r="F164" s="43"/>
    </row>
    <row r="165" spans="1:6" ht="20.399999999999999" x14ac:dyDescent="0.3">
      <c r="A165" s="23"/>
      <c r="B165" s="5"/>
      <c r="C165" s="43"/>
      <c r="D165" s="43"/>
      <c r="E165" s="43"/>
      <c r="F165" s="43"/>
    </row>
    <row r="166" spans="1:6" ht="20.399999999999999" x14ac:dyDescent="0.3">
      <c r="A166" s="23"/>
      <c r="B166" s="5"/>
      <c r="C166" s="43"/>
      <c r="D166" s="43"/>
      <c r="E166" s="43"/>
      <c r="F166" s="43"/>
    </row>
    <row r="167" spans="1:6" ht="20.399999999999999" x14ac:dyDescent="0.3">
      <c r="A167" s="23"/>
      <c r="B167" s="5"/>
      <c r="C167" s="43"/>
      <c r="D167" s="43"/>
      <c r="E167" s="43"/>
      <c r="F167" s="43"/>
    </row>
    <row r="168" spans="1:6" ht="20.399999999999999" x14ac:dyDescent="0.3">
      <c r="A168" s="23"/>
      <c r="B168" s="5"/>
      <c r="C168" s="43"/>
      <c r="D168" s="43"/>
      <c r="E168" s="43"/>
      <c r="F168" s="43"/>
    </row>
    <row r="169" spans="1:6" ht="20.399999999999999" x14ac:dyDescent="0.3">
      <c r="A169" s="23"/>
      <c r="B169" s="5"/>
      <c r="C169" s="43"/>
      <c r="D169" s="43"/>
      <c r="E169" s="43"/>
      <c r="F169" s="43"/>
    </row>
    <row r="170" spans="1:6" ht="20.399999999999999" x14ac:dyDescent="0.3">
      <c r="A170" s="23"/>
      <c r="B170" s="5"/>
      <c r="C170" s="43"/>
      <c r="D170" s="43"/>
      <c r="E170" s="43"/>
      <c r="F170" s="43"/>
    </row>
    <row r="171" spans="1:6" ht="20.399999999999999" x14ac:dyDescent="0.3">
      <c r="A171" s="23"/>
      <c r="B171" s="5"/>
      <c r="C171" s="43"/>
      <c r="D171" s="43"/>
      <c r="E171" s="43"/>
      <c r="F171" s="43"/>
    </row>
    <row r="172" spans="1:6" ht="20.399999999999999" x14ac:dyDescent="0.3">
      <c r="A172" s="23"/>
      <c r="B172" s="5"/>
      <c r="C172" s="43"/>
      <c r="D172" s="43"/>
      <c r="E172" s="43"/>
      <c r="F172" s="43"/>
    </row>
    <row r="173" spans="1:6" ht="20.399999999999999" x14ac:dyDescent="0.3">
      <c r="A173" s="23"/>
      <c r="B173" s="5"/>
      <c r="C173" s="43"/>
      <c r="D173" s="43"/>
      <c r="E173" s="43"/>
      <c r="F173" s="43"/>
    </row>
    <row r="174" spans="1:6" ht="20.399999999999999" x14ac:dyDescent="0.3">
      <c r="A174" s="23"/>
      <c r="B174" s="5"/>
      <c r="C174" s="43"/>
      <c r="D174" s="43"/>
      <c r="E174" s="43"/>
      <c r="F174" s="43"/>
    </row>
    <row r="175" spans="1:6" ht="20.399999999999999" x14ac:dyDescent="0.3">
      <c r="A175" s="23"/>
      <c r="B175" s="5"/>
      <c r="C175" s="43"/>
      <c r="D175" s="43"/>
      <c r="E175" s="43"/>
      <c r="F175" s="43"/>
    </row>
    <row r="176" spans="1:6" ht="20.399999999999999" x14ac:dyDescent="0.3">
      <c r="A176" s="23"/>
      <c r="B176" s="5"/>
      <c r="C176" s="43"/>
      <c r="D176" s="43"/>
      <c r="E176" s="43"/>
      <c r="F176" s="43"/>
    </row>
    <row r="177" spans="1:6" ht="20.399999999999999" x14ac:dyDescent="0.3">
      <c r="A177" s="23"/>
      <c r="B177" s="5"/>
      <c r="C177" s="43"/>
      <c r="D177" s="43"/>
      <c r="E177" s="43"/>
      <c r="F177" s="43"/>
    </row>
    <row r="178" spans="1:6" ht="20.399999999999999" x14ac:dyDescent="0.3">
      <c r="A178" s="23"/>
      <c r="B178" s="5"/>
      <c r="C178" s="43"/>
      <c r="D178" s="43"/>
      <c r="E178" s="43"/>
      <c r="F178" s="43"/>
    </row>
    <row r="179" spans="1:6" ht="20.399999999999999" x14ac:dyDescent="0.3">
      <c r="A179" s="23"/>
      <c r="B179" s="5"/>
      <c r="C179" s="43"/>
      <c r="D179" s="43"/>
      <c r="E179" s="43"/>
      <c r="F179" s="43"/>
    </row>
    <row r="180" spans="1:6" ht="20.399999999999999" x14ac:dyDescent="0.3">
      <c r="A180" s="23"/>
      <c r="B180" s="5"/>
      <c r="C180" s="43"/>
      <c r="D180" s="43"/>
      <c r="E180" s="43"/>
      <c r="F180" s="43"/>
    </row>
    <row r="181" spans="1:6" ht="20.399999999999999" x14ac:dyDescent="0.3">
      <c r="A181" s="23"/>
      <c r="B181" s="5"/>
      <c r="C181" s="43"/>
      <c r="D181" s="43"/>
      <c r="E181" s="43"/>
      <c r="F181" s="43"/>
    </row>
    <row r="182" spans="1:6" ht="20.399999999999999" x14ac:dyDescent="0.3">
      <c r="A182" s="23"/>
      <c r="B182" s="5"/>
      <c r="C182" s="43"/>
      <c r="D182" s="43"/>
      <c r="E182" s="43"/>
      <c r="F182" s="43"/>
    </row>
    <row r="183" spans="1:6" ht="20.399999999999999" x14ac:dyDescent="0.3">
      <c r="A183" s="23"/>
      <c r="B183" s="5"/>
      <c r="C183" s="43"/>
      <c r="D183" s="43"/>
      <c r="E183" s="43"/>
      <c r="F183" s="43"/>
    </row>
    <row r="184" spans="1:6" ht="20.399999999999999" x14ac:dyDescent="0.3">
      <c r="A184" s="23"/>
      <c r="B184" s="5"/>
      <c r="C184" s="43"/>
      <c r="D184" s="43"/>
      <c r="E184" s="43"/>
      <c r="F184" s="43"/>
    </row>
    <row r="185" spans="1:6" ht="20.399999999999999" x14ac:dyDescent="0.3">
      <c r="A185" s="23"/>
      <c r="B185" s="5"/>
      <c r="C185" s="43"/>
      <c r="D185" s="43"/>
      <c r="E185" s="43"/>
      <c r="F185" s="43"/>
    </row>
    <row r="186" spans="1:6" ht="20.399999999999999" x14ac:dyDescent="0.3">
      <c r="A186" s="23"/>
      <c r="B186" s="5"/>
      <c r="C186" s="43"/>
      <c r="D186" s="43"/>
      <c r="E186" s="43"/>
      <c r="F186" s="43"/>
    </row>
    <row r="187" spans="1:6" ht="20.399999999999999" x14ac:dyDescent="0.3">
      <c r="A187" s="23"/>
      <c r="B187" s="5"/>
      <c r="C187" s="43"/>
      <c r="D187" s="43"/>
      <c r="E187" s="43"/>
      <c r="F187" s="43"/>
    </row>
    <row r="188" spans="1:6" ht="20.399999999999999" x14ac:dyDescent="0.3">
      <c r="A188" s="23"/>
      <c r="B188" s="5"/>
      <c r="C188" s="43"/>
      <c r="D188" s="43"/>
      <c r="E188" s="43"/>
      <c r="F188" s="43"/>
    </row>
    <row r="189" spans="1:6" ht="20.399999999999999" x14ac:dyDescent="0.3">
      <c r="A189" s="23"/>
      <c r="B189" s="5"/>
      <c r="C189" s="43"/>
      <c r="D189" s="43"/>
      <c r="E189" s="43"/>
      <c r="F189" s="43"/>
    </row>
    <row r="190" spans="1:6" ht="20.399999999999999" x14ac:dyDescent="0.3">
      <c r="A190" s="23"/>
      <c r="B190" s="5"/>
      <c r="C190" s="43"/>
      <c r="D190" s="43"/>
      <c r="E190" s="43"/>
      <c r="F190" s="43"/>
    </row>
    <row r="191" spans="1:6" ht="20.399999999999999" x14ac:dyDescent="0.3">
      <c r="A191" s="23"/>
      <c r="B191" s="5"/>
      <c r="C191" s="43"/>
      <c r="D191" s="43"/>
      <c r="E191" s="43"/>
      <c r="F191" s="43"/>
    </row>
    <row r="192" spans="1:6" ht="20.399999999999999" x14ac:dyDescent="0.3">
      <c r="A192" s="23"/>
      <c r="B192" s="5"/>
      <c r="C192" s="43"/>
      <c r="D192" s="43"/>
      <c r="E192" s="43"/>
      <c r="F192" s="43"/>
    </row>
    <row r="193" spans="1:7" ht="20.399999999999999" x14ac:dyDescent="0.3">
      <c r="A193" s="23"/>
      <c r="B193" s="5"/>
      <c r="C193" s="43"/>
      <c r="D193" s="43"/>
      <c r="E193" s="43"/>
      <c r="F193" s="43"/>
    </row>
    <row r="194" spans="1:7" ht="20.399999999999999" x14ac:dyDescent="0.3">
      <c r="A194" s="23"/>
      <c r="B194" s="5"/>
      <c r="C194" s="43"/>
      <c r="D194" s="43"/>
      <c r="E194" s="43"/>
      <c r="F194" s="43"/>
    </row>
    <row r="195" spans="1:7" ht="20.399999999999999" x14ac:dyDescent="0.3">
      <c r="A195" s="23"/>
      <c r="B195" s="5"/>
      <c r="C195" s="43"/>
      <c r="D195" s="43"/>
      <c r="E195" s="43"/>
      <c r="F195" s="43"/>
    </row>
    <row r="196" spans="1:7" ht="20.399999999999999" x14ac:dyDescent="0.3">
      <c r="A196" s="23"/>
      <c r="B196" s="5"/>
      <c r="C196" s="43"/>
      <c r="D196" s="43"/>
      <c r="E196" s="43"/>
      <c r="F196" s="43"/>
    </row>
    <row r="197" spans="1:7" ht="20.399999999999999" x14ac:dyDescent="0.3">
      <c r="A197" s="23"/>
      <c r="B197" s="5"/>
      <c r="C197" s="43"/>
      <c r="D197" s="43"/>
      <c r="E197" s="43"/>
      <c r="F197" s="43"/>
    </row>
    <row r="198" spans="1:7" ht="20.399999999999999" x14ac:dyDescent="0.3">
      <c r="A198" s="23"/>
      <c r="B198" s="5"/>
      <c r="C198" s="43"/>
      <c r="D198" s="43"/>
      <c r="E198" s="43"/>
      <c r="F198" s="43"/>
    </row>
    <row r="199" spans="1:7" ht="20.399999999999999" x14ac:dyDescent="0.3">
      <c r="A199" s="23"/>
      <c r="B199" s="5"/>
      <c r="C199" s="43"/>
      <c r="D199" s="43"/>
      <c r="E199" s="43"/>
      <c r="F199" s="43"/>
    </row>
    <row r="200" spans="1:7" ht="20.399999999999999" x14ac:dyDescent="0.3">
      <c r="A200" s="23"/>
      <c r="B200" s="5"/>
      <c r="C200" s="43"/>
      <c r="D200" s="43"/>
      <c r="E200" s="43"/>
      <c r="F200" s="43"/>
    </row>
    <row r="201" spans="1:7" ht="20.399999999999999" x14ac:dyDescent="0.3">
      <c r="A201" s="23"/>
      <c r="B201" s="5"/>
      <c r="C201" s="43"/>
      <c r="D201" s="43"/>
      <c r="E201" s="43"/>
      <c r="F201" s="43"/>
    </row>
    <row r="202" spans="1:7" ht="20.399999999999999" x14ac:dyDescent="0.3">
      <c r="A202" s="23"/>
      <c r="B202" s="5"/>
      <c r="C202" s="43"/>
      <c r="D202" s="43"/>
      <c r="E202" s="43"/>
      <c r="F202" s="43"/>
    </row>
    <row r="203" spans="1:7" ht="20.399999999999999" x14ac:dyDescent="0.3">
      <c r="A203" s="23"/>
      <c r="B203" s="5"/>
      <c r="C203" s="43"/>
      <c r="D203" s="43"/>
      <c r="E203" s="43"/>
      <c r="F203" s="43"/>
    </row>
    <row r="204" spans="1:7" ht="20.399999999999999" x14ac:dyDescent="0.3">
      <c r="A204" s="23"/>
      <c r="B204" s="5"/>
      <c r="C204" s="43"/>
      <c r="D204" s="43"/>
      <c r="E204" s="43"/>
      <c r="F204" s="43"/>
    </row>
    <row r="205" spans="1:7" ht="20.399999999999999" x14ac:dyDescent="0.3">
      <c r="A205" s="23"/>
      <c r="B205" s="5"/>
      <c r="C205" s="43"/>
      <c r="D205" s="43"/>
      <c r="E205" s="43"/>
      <c r="F205" s="43"/>
    </row>
    <row r="206" spans="1:7" ht="20.399999999999999" x14ac:dyDescent="0.3">
      <c r="A206" s="23"/>
      <c r="B206" s="5"/>
      <c r="C206" s="43"/>
      <c r="D206" s="43"/>
      <c r="E206" s="43"/>
      <c r="F206" s="43"/>
    </row>
    <row r="207" spans="1:7" x14ac:dyDescent="0.3">
      <c r="A207" s="8"/>
      <c r="B207" s="5"/>
      <c r="C207" s="5"/>
      <c r="D207" s="5"/>
      <c r="E207" s="5"/>
      <c r="F207" s="5"/>
    </row>
    <row r="208" spans="1:7" ht="20.399999999999999" x14ac:dyDescent="0.3">
      <c r="A208" s="8"/>
      <c r="B208" s="44" t="s">
        <v>306</v>
      </c>
      <c r="C208" s="44" t="s">
        <v>307</v>
      </c>
      <c r="D208" s="44"/>
      <c r="E208" s="44"/>
      <c r="F208" t="s">
        <v>306</v>
      </c>
      <c r="G208" t="s">
        <v>307</v>
      </c>
    </row>
    <row r="209" spans="1:10" ht="21" x14ac:dyDescent="0.4">
      <c r="A209" s="8"/>
      <c r="B209" s="45" t="s">
        <v>308</v>
      </c>
      <c r="C209" s="45" t="s">
        <v>309</v>
      </c>
      <c r="D209" s="45"/>
      <c r="E209" s="45"/>
      <c r="F209" t="s">
        <v>308</v>
      </c>
      <c r="H209" t="str">
        <f>IF(NOT(ISBLANK(F209)),F209,IF(NOT(ISBLANK(G209)),"     "&amp;G209,FALSE))</f>
        <v>Afectación Económica o presupuestal</v>
      </c>
      <c r="I209" t="s">
        <v>308</v>
      </c>
      <c r="J209" t="str">
        <f>IF(NOT(ISERROR(MATCH(I209,_xlfn.ANCHORARRAY(B220),0))),H222&amp;"Por favor no seleccionar los criterios de impacto",I209)</f>
        <v>❌Por favor no seleccionar los criterios de impacto</v>
      </c>
    </row>
    <row r="210" spans="1:10" ht="21" x14ac:dyDescent="0.4">
      <c r="A210" s="8"/>
      <c r="B210" s="45" t="s">
        <v>308</v>
      </c>
      <c r="C210" s="45" t="s">
        <v>310</v>
      </c>
      <c r="D210" s="45"/>
      <c r="E210" s="45"/>
      <c r="G210" t="s">
        <v>309</v>
      </c>
      <c r="H210" t="str">
        <f t="shared" ref="H210:H220" si="0">IF(NOT(ISBLANK(F210)),F210,IF(NOT(ISBLANK(G210)),"     "&amp;G210,FALSE))</f>
        <v xml:space="preserve">     Afectación menor a 10 SMLMV .</v>
      </c>
    </row>
    <row r="211" spans="1:10" ht="21" x14ac:dyDescent="0.4">
      <c r="A211" s="8"/>
      <c r="B211" s="45" t="s">
        <v>308</v>
      </c>
      <c r="C211" s="45" t="s">
        <v>311</v>
      </c>
      <c r="D211" s="45"/>
      <c r="E211" s="45"/>
      <c r="G211" t="s">
        <v>310</v>
      </c>
      <c r="H211" t="str">
        <f t="shared" si="0"/>
        <v xml:space="preserve">     Entre 10 y 50 SMLMV </v>
      </c>
    </row>
    <row r="212" spans="1:10" ht="21" x14ac:dyDescent="0.4">
      <c r="A212" s="8"/>
      <c r="B212" s="45" t="s">
        <v>308</v>
      </c>
      <c r="C212" s="45" t="s">
        <v>312</v>
      </c>
      <c r="D212" s="45"/>
      <c r="E212" s="45"/>
      <c r="G212" t="s">
        <v>311</v>
      </c>
      <c r="H212" t="str">
        <f t="shared" si="0"/>
        <v xml:space="preserve">     Entre 50 y 100 SMLMV </v>
      </c>
    </row>
    <row r="213" spans="1:10" ht="21" x14ac:dyDescent="0.4">
      <c r="A213" s="8"/>
      <c r="B213" s="45" t="s">
        <v>308</v>
      </c>
      <c r="C213" s="45" t="s">
        <v>313</v>
      </c>
      <c r="D213" s="45"/>
      <c r="E213" s="45"/>
      <c r="G213" t="s">
        <v>312</v>
      </c>
      <c r="H213" t="str">
        <f t="shared" si="0"/>
        <v xml:space="preserve">     Entre 100 y 500 SMLMV </v>
      </c>
    </row>
    <row r="214" spans="1:10" ht="21" x14ac:dyDescent="0.4">
      <c r="A214" s="8"/>
      <c r="B214" s="45" t="s">
        <v>314</v>
      </c>
      <c r="C214" s="45" t="s">
        <v>315</v>
      </c>
      <c r="D214" s="45"/>
      <c r="E214" s="45"/>
      <c r="G214" t="s">
        <v>313</v>
      </c>
      <c r="H214" t="str">
        <f t="shared" si="0"/>
        <v xml:space="preserve">     Mayor a 500 SMLMV </v>
      </c>
    </row>
    <row r="215" spans="1:10" ht="21" x14ac:dyDescent="0.4">
      <c r="A215" s="8"/>
      <c r="B215" s="45" t="s">
        <v>314</v>
      </c>
      <c r="C215" s="45" t="s">
        <v>316</v>
      </c>
      <c r="D215" s="45"/>
      <c r="E215" s="45"/>
      <c r="F215" t="s">
        <v>314</v>
      </c>
      <c r="H215" t="str">
        <f t="shared" si="0"/>
        <v>Pérdida Reputacional</v>
      </c>
    </row>
    <row r="216" spans="1:10" ht="21" x14ac:dyDescent="0.4">
      <c r="A216" s="8"/>
      <c r="B216" s="45" t="s">
        <v>314</v>
      </c>
      <c r="C216" s="45" t="s">
        <v>317</v>
      </c>
      <c r="D216" s="45"/>
      <c r="E216" s="45"/>
      <c r="G216" t="s">
        <v>315</v>
      </c>
      <c r="H216" t="str">
        <f t="shared" si="0"/>
        <v xml:space="preserve">     El riesgo afecta la imagen de alguna área de la organización</v>
      </c>
    </row>
    <row r="217" spans="1:10" ht="21" x14ac:dyDescent="0.4">
      <c r="A217" s="8"/>
      <c r="B217" s="45" t="s">
        <v>314</v>
      </c>
      <c r="C217" s="45" t="s">
        <v>318</v>
      </c>
      <c r="D217" s="45"/>
      <c r="E217" s="45"/>
      <c r="G217" t="s">
        <v>316</v>
      </c>
      <c r="H217" t="str">
        <f t="shared" si="0"/>
        <v xml:space="preserve">     El riesgo afecta la imagen de la entidad internamente, de conocimiento general, nivel interno, de junta dircetiva y accionistas y/o de provedores</v>
      </c>
    </row>
    <row r="218" spans="1:10" ht="21" x14ac:dyDescent="0.4">
      <c r="A218" s="8"/>
      <c r="B218" s="45" t="s">
        <v>314</v>
      </c>
      <c r="C218" s="45" t="s">
        <v>319</v>
      </c>
      <c r="D218" s="45"/>
      <c r="E218" s="45"/>
      <c r="G218" t="s">
        <v>317</v>
      </c>
      <c r="H218" t="str">
        <f t="shared" si="0"/>
        <v xml:space="preserve">     El riesgo afecta la imagen de la entidad con algunos usuarios de relevancia frente al logro de los objetivos</v>
      </c>
    </row>
    <row r="219" spans="1:10" x14ac:dyDescent="0.3">
      <c r="A219" s="8"/>
      <c r="B219" s="6"/>
      <c r="C219" s="6"/>
      <c r="D219" s="6"/>
      <c r="E219" s="6"/>
      <c r="G219" t="s">
        <v>318</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319</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320</v>
      </c>
    </row>
    <row r="223" spans="1:10" x14ac:dyDescent="0.3">
      <c r="B223" s="4"/>
      <c r="C223" s="4"/>
      <c r="D223" s="4"/>
      <c r="E223" s="4"/>
      <c r="H223" s="7" t="s">
        <v>321</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zoomScale="120" zoomScaleNormal="120" workbookViewId="0">
      <selection activeCell="H20" sqref="H20"/>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353" t="s">
        <v>322</v>
      </c>
      <c r="C1" s="354"/>
      <c r="D1" s="354"/>
      <c r="E1" s="354"/>
      <c r="F1" s="355"/>
    </row>
    <row r="2" spans="2:6" ht="16.2" thickBot="1" x14ac:dyDescent="0.35">
      <c r="B2" s="11"/>
      <c r="C2" s="11"/>
      <c r="D2" s="11"/>
      <c r="E2" s="11"/>
      <c r="F2" s="11"/>
    </row>
    <row r="3" spans="2:6" ht="16.2" thickBot="1" x14ac:dyDescent="0.35">
      <c r="B3" s="357" t="s">
        <v>323</v>
      </c>
      <c r="C3" s="358"/>
      <c r="D3" s="358"/>
      <c r="E3" s="46" t="s">
        <v>263</v>
      </c>
      <c r="F3" s="47" t="s">
        <v>324</v>
      </c>
    </row>
    <row r="4" spans="2:6" ht="31.2" x14ac:dyDescent="0.3">
      <c r="B4" s="359" t="s">
        <v>325</v>
      </c>
      <c r="C4" s="361" t="s">
        <v>130</v>
      </c>
      <c r="D4" s="12" t="s">
        <v>164</v>
      </c>
      <c r="E4" s="13" t="s">
        <v>326</v>
      </c>
      <c r="F4" s="14">
        <v>0.25</v>
      </c>
    </row>
    <row r="5" spans="2:6" ht="46.8" x14ac:dyDescent="0.3">
      <c r="B5" s="360"/>
      <c r="C5" s="362"/>
      <c r="D5" s="15" t="s">
        <v>222</v>
      </c>
      <c r="E5" s="16" t="s">
        <v>327</v>
      </c>
      <c r="F5" s="17">
        <v>0.15</v>
      </c>
    </row>
    <row r="6" spans="2:6" ht="46.8" x14ac:dyDescent="0.3">
      <c r="B6" s="360"/>
      <c r="C6" s="362"/>
      <c r="D6" s="15" t="s">
        <v>149</v>
      </c>
      <c r="E6" s="16" t="s">
        <v>328</v>
      </c>
      <c r="F6" s="17">
        <v>0.1</v>
      </c>
    </row>
    <row r="7" spans="2:6" ht="15.6" hidden="1" x14ac:dyDescent="0.3">
      <c r="B7" s="360"/>
      <c r="C7" s="15"/>
      <c r="D7" s="15" t="s">
        <v>203</v>
      </c>
      <c r="E7" s="16"/>
      <c r="F7" s="17"/>
    </row>
    <row r="8" spans="2:6" ht="62.4" x14ac:dyDescent="0.3">
      <c r="B8" s="360"/>
      <c r="C8" s="362" t="s">
        <v>131</v>
      </c>
      <c r="D8" s="15" t="s">
        <v>329</v>
      </c>
      <c r="E8" s="16" t="s">
        <v>330</v>
      </c>
      <c r="F8" s="17">
        <v>0.25</v>
      </c>
    </row>
    <row r="9" spans="2:6" ht="31.2" x14ac:dyDescent="0.3">
      <c r="B9" s="360"/>
      <c r="C9" s="362"/>
      <c r="D9" s="15" t="s">
        <v>150</v>
      </c>
      <c r="E9" s="16" t="s">
        <v>331</v>
      </c>
      <c r="F9" s="17">
        <v>0.15</v>
      </c>
    </row>
    <row r="10" spans="2:6" ht="15.6" hidden="1" x14ac:dyDescent="0.3">
      <c r="B10" s="31"/>
      <c r="C10" s="15"/>
      <c r="D10" s="15" t="s">
        <v>203</v>
      </c>
      <c r="E10" s="16"/>
      <c r="F10" s="17"/>
    </row>
    <row r="11" spans="2:6" ht="46.8" x14ac:dyDescent="0.3">
      <c r="B11" s="360" t="s">
        <v>332</v>
      </c>
      <c r="C11" s="362" t="s">
        <v>133</v>
      </c>
      <c r="D11" s="15" t="s">
        <v>151</v>
      </c>
      <c r="E11" s="16" t="s">
        <v>333</v>
      </c>
      <c r="F11" s="18" t="s">
        <v>334</v>
      </c>
    </row>
    <row r="12" spans="2:6" ht="46.8" x14ac:dyDescent="0.3">
      <c r="B12" s="360"/>
      <c r="C12" s="362"/>
      <c r="D12" s="15" t="s">
        <v>199</v>
      </c>
      <c r="E12" s="16" t="s">
        <v>335</v>
      </c>
      <c r="F12" s="18" t="s">
        <v>334</v>
      </c>
    </row>
    <row r="13" spans="2:6" ht="15.6" x14ac:dyDescent="0.3">
      <c r="B13" s="360"/>
      <c r="C13" s="15"/>
      <c r="D13" s="15" t="s">
        <v>203</v>
      </c>
      <c r="E13" s="16"/>
      <c r="F13" s="18"/>
    </row>
    <row r="14" spans="2:6" ht="46.8" x14ac:dyDescent="0.3">
      <c r="B14" s="360"/>
      <c r="C14" s="362" t="s">
        <v>134</v>
      </c>
      <c r="D14" s="15" t="s">
        <v>168</v>
      </c>
      <c r="E14" s="16" t="s">
        <v>336</v>
      </c>
      <c r="F14" s="18" t="s">
        <v>334</v>
      </c>
    </row>
    <row r="15" spans="2:6" ht="46.8" x14ac:dyDescent="0.3">
      <c r="B15" s="360"/>
      <c r="C15" s="362"/>
      <c r="D15" s="15" t="s">
        <v>152</v>
      </c>
      <c r="E15" s="16" t="s">
        <v>337</v>
      </c>
      <c r="F15" s="18" t="s">
        <v>334</v>
      </c>
    </row>
    <row r="16" spans="2:6" ht="15.6" hidden="1" x14ac:dyDescent="0.3">
      <c r="B16" s="360"/>
      <c r="C16" s="15"/>
      <c r="D16" s="15" t="s">
        <v>203</v>
      </c>
      <c r="E16" s="16"/>
      <c r="F16" s="18"/>
    </row>
    <row r="17" spans="2:6" ht="31.2" x14ac:dyDescent="0.3">
      <c r="B17" s="360"/>
      <c r="C17" s="362" t="s">
        <v>135</v>
      </c>
      <c r="D17" s="15" t="s">
        <v>153</v>
      </c>
      <c r="E17" s="16" t="s">
        <v>338</v>
      </c>
      <c r="F17" s="18" t="s">
        <v>334</v>
      </c>
    </row>
    <row r="18" spans="2:6" ht="16.2" thickBot="1" x14ac:dyDescent="0.35">
      <c r="B18" s="363"/>
      <c r="C18" s="364"/>
      <c r="D18" s="19" t="s">
        <v>339</v>
      </c>
      <c r="E18" s="20" t="s">
        <v>340</v>
      </c>
      <c r="F18" s="21" t="s">
        <v>334</v>
      </c>
    </row>
    <row r="19" spans="2:6" ht="15.6" hidden="1" x14ac:dyDescent="0.3">
      <c r="B19" s="58"/>
      <c r="C19" s="58"/>
      <c r="D19" s="15" t="s">
        <v>203</v>
      </c>
      <c r="E19" s="59"/>
      <c r="F19" s="60"/>
    </row>
    <row r="20" spans="2:6" ht="49.5" customHeight="1" x14ac:dyDescent="0.3">
      <c r="B20" s="356" t="s">
        <v>341</v>
      </c>
      <c r="C20" s="356"/>
      <c r="D20" s="356"/>
      <c r="E20" s="356"/>
      <c r="F20" s="356"/>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15" workbookViewId="0">
      <selection activeCell="B36" sqref="B36"/>
    </sheetView>
  </sheetViews>
  <sheetFormatPr baseColWidth="10" defaultColWidth="11.44140625" defaultRowHeight="14.4" x14ac:dyDescent="0.3"/>
  <cols>
    <col min="2" max="2" width="24" customWidth="1"/>
    <col min="3" max="3" width="23.44140625" customWidth="1"/>
    <col min="4" max="4" width="24.33203125" customWidth="1"/>
    <col min="5" max="6" width="16.88671875" customWidth="1"/>
  </cols>
  <sheetData>
    <row r="2" spans="2:6" x14ac:dyDescent="0.3">
      <c r="B2" t="s">
        <v>342</v>
      </c>
      <c r="E2" t="s">
        <v>343</v>
      </c>
    </row>
    <row r="3" spans="2:6" x14ac:dyDescent="0.3">
      <c r="B3" t="s">
        <v>344</v>
      </c>
      <c r="E3" t="s">
        <v>345</v>
      </c>
    </row>
    <row r="4" spans="2:6" x14ac:dyDescent="0.3">
      <c r="B4" t="s">
        <v>346</v>
      </c>
      <c r="E4" t="s">
        <v>347</v>
      </c>
    </row>
    <row r="5" spans="2:6" x14ac:dyDescent="0.3">
      <c r="B5" t="s">
        <v>155</v>
      </c>
    </row>
    <row r="8" spans="2:6" x14ac:dyDescent="0.3">
      <c r="B8" t="s">
        <v>348</v>
      </c>
      <c r="E8" t="s">
        <v>115</v>
      </c>
      <c r="F8" t="s">
        <v>349</v>
      </c>
    </row>
    <row r="9" spans="2:6" x14ac:dyDescent="0.3">
      <c r="B9" t="s">
        <v>350</v>
      </c>
      <c r="E9" t="s">
        <v>253</v>
      </c>
      <c r="F9" t="s">
        <v>351</v>
      </c>
    </row>
    <row r="10" spans="2:6" x14ac:dyDescent="0.3">
      <c r="B10" t="s">
        <v>352</v>
      </c>
      <c r="E10" t="s">
        <v>212</v>
      </c>
      <c r="F10" t="s">
        <v>213</v>
      </c>
    </row>
    <row r="11" spans="2:6" x14ac:dyDescent="0.3">
      <c r="E11" t="s">
        <v>146</v>
      </c>
      <c r="F11" t="s">
        <v>147</v>
      </c>
    </row>
    <row r="12" spans="2:6" x14ac:dyDescent="0.3">
      <c r="B12" t="s">
        <v>353</v>
      </c>
      <c r="E12" t="s">
        <v>257</v>
      </c>
      <c r="F12" t="s">
        <v>267</v>
      </c>
    </row>
    <row r="13" spans="2:6" x14ac:dyDescent="0.3">
      <c r="B13" s="28" t="s">
        <v>354</v>
      </c>
      <c r="E13" t="s">
        <v>259</v>
      </c>
      <c r="F13" t="s">
        <v>269</v>
      </c>
    </row>
    <row r="14" spans="2:6" x14ac:dyDescent="0.3">
      <c r="B14" s="28" t="s">
        <v>183</v>
      </c>
    </row>
    <row r="15" spans="2:6" x14ac:dyDescent="0.3">
      <c r="B15" s="28" t="s">
        <v>355</v>
      </c>
    </row>
    <row r="16" spans="2:6" x14ac:dyDescent="0.3">
      <c r="B16" s="28" t="s">
        <v>356</v>
      </c>
    </row>
    <row r="17" spans="2:2" x14ac:dyDescent="0.3">
      <c r="B17" s="28" t="s">
        <v>145</v>
      </c>
    </row>
    <row r="18" spans="2:2" x14ac:dyDescent="0.3">
      <c r="B18" s="28" t="s">
        <v>357</v>
      </c>
    </row>
    <row r="19" spans="2:2" x14ac:dyDescent="0.3">
      <c r="B19" s="28" t="s">
        <v>358</v>
      </c>
    </row>
    <row r="21" spans="2:2" x14ac:dyDescent="0.3">
      <c r="B21" s="28" t="s">
        <v>359</v>
      </c>
    </row>
    <row r="22" spans="2:2" x14ac:dyDescent="0.3">
      <c r="B22" t="s">
        <v>360</v>
      </c>
    </row>
    <row r="23" spans="2:2" x14ac:dyDescent="0.3">
      <c r="B23" t="s">
        <v>361</v>
      </c>
    </row>
    <row r="24" spans="2:2" x14ac:dyDescent="0.3">
      <c r="B24" t="s">
        <v>362</v>
      </c>
    </row>
    <row r="25" spans="2:2" x14ac:dyDescent="0.3">
      <c r="B25" t="s">
        <v>363</v>
      </c>
    </row>
    <row r="26" spans="2:2" x14ac:dyDescent="0.3">
      <c r="B26" t="s">
        <v>364</v>
      </c>
    </row>
    <row r="27" spans="2:2" x14ac:dyDescent="0.3">
      <c r="B27" t="s">
        <v>74</v>
      </c>
    </row>
    <row r="28" spans="2:2" x14ac:dyDescent="0.3">
      <c r="B28" t="s">
        <v>365</v>
      </c>
    </row>
    <row r="29" spans="2:2" x14ac:dyDescent="0.3">
      <c r="B29" t="s">
        <v>366</v>
      </c>
    </row>
    <row r="30" spans="2:2" x14ac:dyDescent="0.3">
      <c r="B30" t="s">
        <v>367</v>
      </c>
    </row>
    <row r="31" spans="2:2" x14ac:dyDescent="0.3">
      <c r="B31" t="s">
        <v>368</v>
      </c>
    </row>
    <row r="32" spans="2:2" x14ac:dyDescent="0.3">
      <c r="B32" t="s">
        <v>369</v>
      </c>
    </row>
    <row r="33" spans="2:2" x14ac:dyDescent="0.3">
      <c r="B33" t="s">
        <v>370</v>
      </c>
    </row>
    <row r="34" spans="2:2" x14ac:dyDescent="0.3">
      <c r="B34" t="s">
        <v>86</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164</v>
      </c>
    </row>
    <row r="4" spans="1:1" x14ac:dyDescent="0.3">
      <c r="A4" s="2" t="s">
        <v>222</v>
      </c>
    </row>
    <row r="5" spans="1:1" x14ac:dyDescent="0.3">
      <c r="A5" s="2" t="s">
        <v>149</v>
      </c>
    </row>
    <row r="6" spans="1:1" x14ac:dyDescent="0.3">
      <c r="A6" s="2" t="s">
        <v>329</v>
      </c>
    </row>
    <row r="7" spans="1:1" x14ac:dyDescent="0.3">
      <c r="A7" s="2" t="s">
        <v>150</v>
      </c>
    </row>
    <row r="8" spans="1:1" x14ac:dyDescent="0.3">
      <c r="A8" s="2" t="s">
        <v>151</v>
      </c>
    </row>
    <row r="9" spans="1:1" x14ac:dyDescent="0.3">
      <c r="A9" s="2" t="s">
        <v>199</v>
      </c>
    </row>
    <row r="10" spans="1:1" x14ac:dyDescent="0.3">
      <c r="A10" s="2" t="s">
        <v>168</v>
      </c>
    </row>
    <row r="11" spans="1:1" x14ac:dyDescent="0.3">
      <c r="A11" s="2" t="s">
        <v>152</v>
      </c>
    </row>
    <row r="12" spans="1:1" x14ac:dyDescent="0.3">
      <c r="A12" s="2" t="s">
        <v>371</v>
      </c>
    </row>
    <row r="13" spans="1:1" x14ac:dyDescent="0.3">
      <c r="A13" s="2" t="s">
        <v>372</v>
      </c>
    </row>
    <row r="14" spans="1:1" x14ac:dyDescent="0.3">
      <c r="A14" s="2" t="s">
        <v>373</v>
      </c>
    </row>
    <row r="16" spans="1:1" x14ac:dyDescent="0.3">
      <c r="A16" s="2" t="s">
        <v>374</v>
      </c>
    </row>
    <row r="17" spans="1:1" x14ac:dyDescent="0.3">
      <c r="A17" s="2" t="s">
        <v>342</v>
      </c>
    </row>
    <row r="18" spans="1:1" x14ac:dyDescent="0.3">
      <c r="A18" s="2" t="s">
        <v>344</v>
      </c>
    </row>
    <row r="20" spans="1:1" x14ac:dyDescent="0.3">
      <c r="A20" s="2" t="s">
        <v>350</v>
      </c>
    </row>
    <row r="21" spans="1:1" x14ac:dyDescent="0.3">
      <c r="A21" s="2" t="s">
        <v>352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e8482975d8b65e32eff362269607c39f">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c4731c43bf8cf2df62f3dee5134aac0f"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392D49E-DB46-452B-B8DB-1FB4BE5754A2}">
  <ds:schemaRefs>
    <ds:schemaRef ds:uri="http://purl.org/dc/dcmitype/"/>
    <ds:schemaRef ds:uri="http://www.w3.org/XML/1998/namespace"/>
    <ds:schemaRef ds:uri="5ea2c37a-8b36-41cb-95c9-8c2ea3f368f0"/>
    <ds:schemaRef ds:uri="http://schemas.microsoft.com/office/2006/metadata/properties"/>
    <ds:schemaRef ds:uri="http://schemas.microsoft.com/office/2006/documentManagement/types"/>
    <ds:schemaRef ds:uri="http://purl.org/dc/terms/"/>
    <ds:schemaRef ds:uri="http://schemas.microsoft.com/office/infopath/2007/PartnerControls"/>
    <ds:schemaRef ds:uri="http://schemas.openxmlformats.org/package/2006/metadata/core-properties"/>
    <ds:schemaRef ds:uri="http://purl.org/dc/elements/1.1/"/>
  </ds:schemaRefs>
</ds:datastoreItem>
</file>

<file path=customXml/itemProps2.xml><?xml version="1.0" encoding="utf-8"?>
<ds:datastoreItem xmlns:ds="http://schemas.openxmlformats.org/officeDocument/2006/customXml" ds:itemID="{BFAEDA44-3F36-4123-976E-986ADDC6F814}"/>
</file>

<file path=customXml/itemProps3.xml><?xml version="1.0" encoding="utf-8"?>
<ds:datastoreItem xmlns:ds="http://schemas.openxmlformats.org/officeDocument/2006/customXml" ds:itemID="{040930BF-DDBD-411C-A03B-2A233DE0633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2025-12-15T15:24:44Z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