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8" documentId="13_ncr:1_{E51D2038-A148-4D31-994D-B088B13943E3}" xr6:coauthVersionLast="47" xr6:coauthVersionMax="47" xr10:uidLastSave="{7DFBB3BC-F558-4E86-BDBD-4077F1CD6369}"/>
  <bookViews>
    <workbookView xWindow="-108" yWindow="-108" windowWidth="23256" windowHeight="12456" tabRatio="881" firstSheet="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11"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31" i="21" l="1"/>
  <c r="AB31" i="21" s="1"/>
  <c r="Y31" i="21"/>
  <c r="AA31" i="21" s="1"/>
  <c r="AC18" i="21"/>
  <c r="AB18" i="21" s="1"/>
  <c r="Y18" i="21"/>
  <c r="AA18" i="21" s="1"/>
  <c r="Z31" i="21" l="1"/>
  <c r="Z18" i="21"/>
  <c r="T47" i="21"/>
  <c r="Q47" i="21"/>
  <c r="T46" i="21"/>
  <c r="Q46" i="21"/>
  <c r="T45" i="21"/>
  <c r="Q45" i="21"/>
  <c r="AC45" i="21" s="1"/>
  <c r="N45" i="21"/>
  <c r="M45" i="21"/>
  <c r="K45" i="21"/>
  <c r="T44" i="21"/>
  <c r="Q44" i="21"/>
  <c r="T43" i="21"/>
  <c r="Q43" i="21"/>
  <c r="T42" i="21"/>
  <c r="Q42" i="21"/>
  <c r="T41" i="21"/>
  <c r="Q41" i="21"/>
  <c r="T40" i="21"/>
  <c r="Q40" i="21"/>
  <c r="T39" i="21"/>
  <c r="Q39" i="21"/>
  <c r="T38" i="21"/>
  <c r="Q38" i="21"/>
  <c r="N38" i="21"/>
  <c r="M38" i="21"/>
  <c r="K38" i="21"/>
  <c r="Y38" i="21" s="1"/>
  <c r="T37" i="21"/>
  <c r="Q37" i="21"/>
  <c r="T36" i="21"/>
  <c r="Q36" i="21"/>
  <c r="AC35" i="21"/>
  <c r="AC36" i="21" s="1"/>
  <c r="T35" i="21"/>
  <c r="Q35" i="21"/>
  <c r="Y35" i="21" s="1"/>
  <c r="N35" i="21"/>
  <c r="M35" i="21"/>
  <c r="K35" i="21"/>
  <c r="T34" i="21"/>
  <c r="Q34" i="21"/>
  <c r="T33" i="21"/>
  <c r="Q33" i="21"/>
  <c r="T32" i="21"/>
  <c r="Q32" i="21"/>
  <c r="N32" i="21"/>
  <c r="M32" i="21"/>
  <c r="K32" i="21"/>
  <c r="AC38" i="21"/>
  <c r="Y32" i="21"/>
  <c r="AA32" i="21" s="1"/>
  <c r="T31" i="21"/>
  <c r="Q31" i="21"/>
  <c r="Q27" i="21"/>
  <c r="Q28" i="21"/>
  <c r="Q26" i="21"/>
  <c r="Q25" i="21"/>
  <c r="Q23" i="21"/>
  <c r="Q24" i="21"/>
  <c r="Q22" i="21"/>
  <c r="Q21" i="21"/>
  <c r="Q20" i="21"/>
  <c r="Q18" i="21"/>
  <c r="Q19" i="21"/>
  <c r="Q17" i="21"/>
  <c r="Q16" i="21"/>
  <c r="Q15" i="21"/>
  <c r="Y15" i="21" s="1"/>
  <c r="M15" i="21"/>
  <c r="T21" i="21"/>
  <c r="T26" i="21"/>
  <c r="T27" i="21"/>
  <c r="T28" i="21"/>
  <c r="K15" i="21"/>
  <c r="T15" i="21"/>
  <c r="T16" i="21"/>
  <c r="T17" i="21"/>
  <c r="T18" i="21"/>
  <c r="T19" i="21"/>
  <c r="T20" i="21"/>
  <c r="T22" i="21"/>
  <c r="T23" i="21"/>
  <c r="T24" i="21"/>
  <c r="T25" i="21"/>
  <c r="Q30" i="21"/>
  <c r="Q29" i="21"/>
  <c r="AC29" i="21" s="1"/>
  <c r="M29" i="21"/>
  <c r="K29" i="21"/>
  <c r="T29" i="21"/>
  <c r="T30" i="21"/>
  <c r="H220" i="22"/>
  <c r="B220" i="22" a="1"/>
  <c r="B220" i="22"/>
  <c r="J209" i="22"/>
  <c r="H219" i="22"/>
  <c r="H218" i="22"/>
  <c r="H217" i="22"/>
  <c r="H216" i="22"/>
  <c r="H215" i="22"/>
  <c r="H214" i="22"/>
  <c r="H213" i="22"/>
  <c r="H212" i="22"/>
  <c r="H211" i="22"/>
  <c r="H210" i="22"/>
  <c r="H209" i="22"/>
  <c r="N29" i="21"/>
  <c r="N15" i="21"/>
  <c r="AB38" i="21"/>
  <c r="AA35" i="21" l="1"/>
  <c r="Y36" i="21" s="1"/>
  <c r="Z36" i="21" s="1"/>
  <c r="Z35" i="21"/>
  <c r="AB29" i="21"/>
  <c r="AC30" i="21"/>
  <c r="AB30" i="21" s="1"/>
  <c r="Y29" i="21"/>
  <c r="AA29" i="21" s="1"/>
  <c r="Y30" i="21" s="1"/>
  <c r="AA30" i="21" s="1"/>
  <c r="Y19" i="21"/>
  <c r="AC15" i="21"/>
  <c r="AB15" i="21" s="1"/>
  <c r="Y33" i="21"/>
  <c r="AA33" i="21" s="1"/>
  <c r="Y34" i="21" s="1"/>
  <c r="AC39" i="21"/>
  <c r="AC40" i="21" s="1"/>
  <c r="AB35" i="21"/>
  <c r="AC19" i="21"/>
  <c r="AC20" i="21" s="1"/>
  <c r="AB20" i="21" s="1"/>
  <c r="AC37" i="21"/>
  <c r="AB37" i="21" s="1"/>
  <c r="AB39" i="21"/>
  <c r="Z15" i="21"/>
  <c r="AA15" i="21"/>
  <c r="Y16" i="21" s="1"/>
  <c r="AB45" i="21"/>
  <c r="AB36" i="21"/>
  <c r="AA38" i="21"/>
  <c r="Y39" i="21" s="1"/>
  <c r="Z38" i="21"/>
  <c r="Z32" i="21"/>
  <c r="Y45" i="21"/>
  <c r="AC32" i="21"/>
  <c r="Z29" i="21"/>
  <c r="AC16" i="21"/>
  <c r="AC46" i="21"/>
  <c r="AB46" i="21" s="1"/>
  <c r="AB19" i="21" l="1"/>
  <c r="AC21" i="21"/>
  <c r="AB40" i="21"/>
  <c r="AC41" i="21"/>
  <c r="AB41" i="21" s="1"/>
  <c r="AA36" i="21"/>
  <c r="Y37" i="21" s="1"/>
  <c r="AE35" i="21" s="1"/>
  <c r="AD35" i="21" s="1"/>
  <c r="AH35" i="21" s="1"/>
  <c r="Z33" i="21"/>
  <c r="Z30" i="21"/>
  <c r="AG35" i="21"/>
  <c r="AF35" i="21" s="1"/>
  <c r="AA19" i="21"/>
  <c r="Y20" i="21" s="1"/>
  <c r="Z19" i="21"/>
  <c r="AC17" i="21"/>
  <c r="AB17" i="21" s="1"/>
  <c r="AB16" i="21"/>
  <c r="Z45" i="21"/>
  <c r="AA45" i="21"/>
  <c r="AB21" i="21"/>
  <c r="AC22" i="21"/>
  <c r="AB32" i="21"/>
  <c r="AC33" i="21"/>
  <c r="AC47" i="21"/>
  <c r="AB47" i="21" s="1"/>
  <c r="Z34" i="21"/>
  <c r="AA34" i="21"/>
  <c r="AE32" i="21"/>
  <c r="AD32" i="21" s="1"/>
  <c r="Z16" i="21"/>
  <c r="AA16" i="21"/>
  <c r="Y17" i="21" s="1"/>
  <c r="AG29" i="21"/>
  <c r="AF29" i="21" s="1"/>
  <c r="AA39" i="21"/>
  <c r="Y40" i="21" s="1"/>
  <c r="Z39" i="21"/>
  <c r="Z37" i="21"/>
  <c r="AC42" i="21" l="1"/>
  <c r="AB42" i="21" s="1"/>
  <c r="AA37" i="21"/>
  <c r="AE29" i="21"/>
  <c r="AD29" i="21" s="1"/>
  <c r="AH29" i="21" s="1"/>
  <c r="AC23" i="21"/>
  <c r="AB22" i="21"/>
  <c r="Z40" i="21"/>
  <c r="AA40" i="21"/>
  <c r="Y41" i="21" s="1"/>
  <c r="Z17" i="21"/>
  <c r="AA17" i="21"/>
  <c r="Y46" i="21"/>
  <c r="Y47" i="21"/>
  <c r="AG45" i="21"/>
  <c r="AF45" i="21" s="1"/>
  <c r="AB33" i="21"/>
  <c r="AC34" i="21"/>
  <c r="AB34" i="21" s="1"/>
  <c r="AA20" i="21"/>
  <c r="Z20" i="21"/>
  <c r="AC43" i="21" l="1"/>
  <c r="AB43" i="21" s="1"/>
  <c r="Y22" i="21"/>
  <c r="Y21" i="21"/>
  <c r="AG32" i="21"/>
  <c r="AF32" i="21" s="1"/>
  <c r="AH32" i="21" s="1"/>
  <c r="AA41" i="21"/>
  <c r="Y42" i="21" s="1"/>
  <c r="Z41" i="21"/>
  <c r="AA47" i="21"/>
  <c r="Z47" i="21"/>
  <c r="AA46" i="21"/>
  <c r="Z46" i="21"/>
  <c r="AE45" i="21"/>
  <c r="AD45" i="21" s="1"/>
  <c r="AH45" i="21" s="1"/>
  <c r="AB23" i="21"/>
  <c r="AC24" i="21"/>
  <c r="AC44" i="21" l="1"/>
  <c r="AB44" i="21" s="1"/>
  <c r="AA22" i="21"/>
  <c r="Y23" i="21" s="1"/>
  <c r="Z22" i="21"/>
  <c r="AA42" i="21"/>
  <c r="Y43" i="21" s="1"/>
  <c r="Z42" i="21"/>
  <c r="AB24" i="21"/>
  <c r="AC25" i="21"/>
  <c r="AC26" i="21"/>
  <c r="AA21" i="21"/>
  <c r="Z21" i="21"/>
  <c r="AG38" i="21" l="1"/>
  <c r="AF38" i="21" s="1"/>
  <c r="AA23" i="21"/>
  <c r="Y24" i="21" s="1"/>
  <c r="Z23" i="21"/>
  <c r="AB25" i="21"/>
  <c r="AB26" i="21"/>
  <c r="AC27" i="21"/>
  <c r="AA43" i="21"/>
  <c r="Y44" i="21" s="1"/>
  <c r="Z43" i="21"/>
  <c r="AA44" i="21" l="1"/>
  <c r="Z44" i="21"/>
  <c r="AE38" i="21"/>
  <c r="AD38" i="21" s="1"/>
  <c r="AH38" i="21" s="1"/>
  <c r="AB27" i="21"/>
  <c r="AC28" i="21"/>
  <c r="Z24" i="21"/>
  <c r="AA24" i="21"/>
  <c r="Y25" i="21" s="1"/>
  <c r="AA25" i="21" l="1"/>
  <c r="Y26" i="21" s="1"/>
  <c r="Z25" i="21"/>
  <c r="AB28" i="21"/>
  <c r="AG15" i="21"/>
  <c r="AF15" i="21" s="1"/>
  <c r="Z26" i="21" l="1"/>
  <c r="AA26" i="21"/>
  <c r="Y27" i="21" l="1"/>
  <c r="Y28" i="21"/>
  <c r="Z27" i="21" l="1"/>
  <c r="AA27" i="21"/>
  <c r="AA28" i="21"/>
  <c r="Z28"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<sst xmlns="http://schemas.openxmlformats.org/spreadsheetml/2006/main" count="778" uniqueCount="450">
  <si>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</si>
  <si>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</si>
  <si>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</si>
  <si>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</si>
  <si>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</si>
  <si>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</si>
  <si>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</si>
  <si>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</si>
  <si>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</si>
  <si>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</si>
  <si>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</si>
  <si>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</si>
  <si>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</si>
  <si>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</si>
  <si>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</si>
  <si>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</si>
  <si>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</si>
  <si>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</si>
  <si>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</si>
  <si>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</si>
  <si>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</si>
  <si>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</si>
  <si>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</si>
  <si>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</si>
  <si>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</si>
  <si>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</si>
  <si>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</si>
  <si>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</si>
  <si>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</si>
  <si>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</si>
  <si>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</si>
  <si>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</si>
  <si>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</si>
  <si>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</si>
  <si>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</si>
  <si>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</si>
  <si>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</si>
  <si>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</si>
  <si>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</si>
  <si>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</si>
  <si>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</si>
  <si>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</si>
  <si>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</si>
  <si>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</si>
  <si>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</si>
  <si>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</si>
  <si>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</si>
  <si>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</si>
  <si>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</si>
  <si>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</si>
  <si>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</si>
  <si>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</si>
  <si>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</si>
  <si>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</si>
  <si>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</si>
  <si>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</si>
  <si>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</si>
  <si>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</si>
  <si>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</si>
  <si>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</si>
  <si>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</si>
  <si>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</si>
  <si>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</si>
  <si>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</si>
  <si>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</si>
  <si>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</si>
  <si>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</si>
  <si>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</si>
  <si>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</si>
  <si>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</si>
  <si>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</si>
  <si>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</si>
  <si>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</si>
  <si>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</si>
  <si>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</si>
  <si>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</si>
  <si>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</si>
  <si>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</si>
  <si>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</si>
  <si>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</si>
  <si>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</si>
  <si>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</si>
  <si>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</si>
  <si>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</si>
  <si>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</si>
  <si>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</si>
  <si>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</si>
  <si>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</si>
  <si>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</si>
  <si>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</si>
  <si>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</si>
  <si>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</si>
  <si>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</si>
  <si>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</si>
  <si>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</si>
  <si>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</si>
  <si>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</si>
  <si>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</si>
  <si>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</si>
  <si>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</si>
  <si>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</si>
  <si>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</si>
  <si>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</si>
  <si>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</si>
  <si>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</si>
  <si>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</si>
  <si>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</si>
  <si>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</si>
  <si>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</si>
  <si>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</si>
  <si>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</si>
  <si>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</si>
  <si>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</si>
  <si>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</si>
  <si>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</si>
  <si>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</si>
  <si>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</si>
  <si>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</si>
  <si>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</si>
  <si>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</si>
  <si>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</si>
  <si>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</si>
  <si>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</si>
  <si>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</si>
  <si>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</si>
  <si>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</si>
  <si>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</si>
  <si>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</si>
  <si>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</si>
  <si>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</si>
  <si>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</si>
  <si>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</si>
  <si>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</si>
  <si>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</si>
  <si>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</si>
  <si>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</si>
  <si>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</si>
  <si>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</si>
  <si>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</si>
  <si>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</si>
  <si>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</si>
  <si>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</si>
  <si>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</si>
  <si>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</si>
  <si>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</si>
  <si>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</si>
  <si>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</si>
  <si>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</si>
  <si>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</si>
  <si>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</si>
  <si>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</si>
  <si>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</si>
  <si>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</si>
  <si>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</si>
  <si>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</si>
  <si>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</si>
  <si>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</si>
  <si>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</si>
  <si>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</si>
  <si>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</si>
  <si>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</si>
  <si>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</si>
  <si>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</si>
  <si>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</si>
  <si>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</si>
  <si>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</si>
  <si>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</si>
  <si>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</si>
  <si>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</si>
  <si>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</si>
  <si>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</si>
  <si>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</si>
  <si>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</si>
  <si>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</si>
  <si>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</si>
  <si>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</si>
  <si>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</si>
  <si>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</si>
  <si>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</si>
  <si>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</si>
  <si>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</si>
  <si>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</si>
  <si>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</si>
  <si>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</si>
  <si>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</si>
  <si>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</si>
  <si>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Gestión del Talento Humano</t>
  </si>
  <si>
    <t>Factor Interno</t>
  </si>
  <si>
    <t>Gestión de Comunicaciones</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</si>
  <si>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</si>
  <si>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</si>
  <si>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</si>
  <si>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</si>
  <si>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</si>
  <si>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</si>
  <si>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</si>
  <si>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</si>
  <si>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</si>
  <si>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</si>
  <si>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</si>
  <si>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</si>
  <si>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</si>
  <si>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</si>
  <si>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</si>
  <si>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</si>
  <si>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</si>
  <si>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</si>
  <si>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</si>
  <si>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</si>
  <si>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</si>
  <si>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</si>
  <si>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</si>
  <si>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</si>
  <si>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Participación del mercado en procesos de adquisición de la entidad.</t>
  </si>
  <si>
    <t>Positivo</t>
  </si>
  <si>
    <t>Existe amplia oferta de bienes y servicios que pueden ser potenciales proveedores de la entidad, y a la vez esto conlleva a tener unos precios competitivos.</t>
  </si>
  <si>
    <t>Mal desempeño del producto y servicio adquirido</t>
  </si>
  <si>
    <t>Negativo</t>
  </si>
  <si>
    <t>Una vez se hace entrega del bien se evidencias fallas en el mismo o en la prestación de un servicio se cuenta con personal poco idóneo o sin la experiencia requerida.</t>
  </si>
  <si>
    <t>Baja participación en el proceso de estudio de mercado.</t>
  </si>
  <si>
    <t>En los procesos de estudio de mercado se cuenta con una baja participación y diligencia de los posibles proveedores, lo cual repercute en los procesos de contratación internos, sobrecostos, desabastecimiento y demora en la adquisición de bienes y servicios.</t>
  </si>
  <si>
    <t>Buenas relaciones con nuestros proveedores</t>
  </si>
  <si>
    <t>El Instituto cuenta con buenas relaciones con los proveedores existentes, lo que permite que no se interrumpa la presentación del servicio y se atiendan las contingencias.</t>
  </si>
  <si>
    <t>Invasión de los inmuebles de la entidad.</t>
  </si>
  <si>
    <t>Invasión de los inmuebles de la entidad, lo cual acarrea procesos legales y administrativos, asi como la interferencia para el desarrollo de procesos constructivos para el Instituto.</t>
  </si>
  <si>
    <t>Coordinación y planeación con entes públicos del municipio.</t>
  </si>
  <si>
    <t>Coordinación y articulación con los entes competentes para la solución de situaciones puntuales en temas de seguridad.</t>
  </si>
  <si>
    <t>Sentido de pertenencia de los integrantes del proceso hacia en cumplimiento del objetivo del proceso</t>
  </si>
  <si>
    <t xml:space="preserve">Los colaboradores que hacen parte del proceso se apropian del mismo, desarrollándolo de forma adecuada.
Alineación del proceso a los objetivos institucionales propiciando el cumplimiento de la operatividad del Instituto. </t>
  </si>
  <si>
    <t>Alta dependencia de otras áreas y procesos</t>
  </si>
  <si>
    <t>Alta dependencia de otras áreas y procesos para la gestión de los recursos de bienes y servicios. Lo cual puede generar una desarticulación en el desarrollo del proceso.</t>
  </si>
  <si>
    <t>Diseño de proceso</t>
  </si>
  <si>
    <t>Actualmente el proceso cuenta con una base documental que permite conocer al detalle cada una de las operaciones realizadas desde el mismo a los integrantes del proceso que lo apoyan.</t>
  </si>
  <si>
    <t>Falencias en la planeación para el suministro de bienes y servicios.</t>
  </si>
  <si>
    <t>Falta de planeación que conlleva a desabastecimientos, reprocesos, demora, déficit presupuestal, entre otros.</t>
  </si>
  <si>
    <t>Alta carga laboral en el desarrollo del rol supervisión de contratos del proceso</t>
  </si>
  <si>
    <t>Puede llevar a que se omita la apliación de algún control el cual puede repercutir en la adquisición de un bien o servicio defectuoso para el instituto.</t>
  </si>
  <si>
    <t>Estructura organizacional</t>
  </si>
  <si>
    <t>No se cuenta con la cantidad y el perfil con las competencias necesarias para apoyar el desarrollo del proceso.</t>
  </si>
  <si>
    <t>Liderazgo proactivo</t>
  </si>
  <si>
    <t>Los roles y responsabilidades que se asumen permiten la adecuada solución a los problemas, lo cual se alimenta con un estilo de liderazgo positivo.</t>
  </si>
  <si>
    <t>Indicadores del proceso</t>
  </si>
  <si>
    <t>Cantidad y calidad en los indicadores existentes del proceso, lo que permite un adecuado seguimiento y control del desarrollo de los mismos.</t>
  </si>
  <si>
    <t>Amplio conocimiento del flujo de trabajo de los procesos del instituto</t>
  </si>
  <si>
    <t>Desde el proceso se conserva información relevante que le permite atender de manera oportuna los diferentes requerimientos de bienes y servicios del instituto.</t>
  </si>
  <si>
    <t>Limitados recursos del proceso</t>
  </si>
  <si>
    <t>Los recursos (Financieros, talento humano, bienes y servicios) son limitados, afectando las necesidades reales del instituto así como también la oportunidad en su provisión.</t>
  </si>
  <si>
    <t>Insuficiencia Tecnológica</t>
  </si>
  <si>
    <t>Falta de una infraestructura tecnológica adecuada para el manejo de los procesos internos del área.</t>
  </si>
  <si>
    <t>Cultura de consumo</t>
  </si>
  <si>
    <t>Falta de cultura ligado al ahorro y la preservación de los recursos. Lo anterior, también se ve afectado debido a la alta rotación del personal contratista del instituto.</t>
  </si>
  <si>
    <t>Perdida de bienes</t>
  </si>
  <si>
    <t>Perdida de bienes de la entidad por falta de identificación y control de los mismos, afectando los activos y patrimonio del Instituto.</t>
  </si>
  <si>
    <t>Cambio de dirección y estilo de liderazgo</t>
  </si>
  <si>
    <t>La inestablidad en el personal que desempeñan los cargos de alta dirección, no permiten dar continuidad a temas operativos propios del proceso, generando la no satisfacción de las necesidades de la entidad.</t>
  </si>
  <si>
    <t>Diciembre de 2021</t>
  </si>
  <si>
    <t>Vanessa Maestre</t>
  </si>
  <si>
    <t>SIFI Y SICOF - MÓDULO DE INVENTARIOS</t>
  </si>
  <si>
    <t>EN TÉRMINOS OPERATIVOS ES LA SUBDIRECCIÓN ADMINISTRATIVA Y FINANCIERA: PROFESIONAL ESPECIALIZADA Y TECNICA ADMINISTRATIVA
SOPORTE Y MANTENIMIENTO: RESPONSABLE PROCESO DE GESTIÓN DE TIC</t>
  </si>
  <si>
    <t>Tener en cuenta, la migración se encuentra en desarrrollo y que al momento de realizar la misma se deben garantizar criterios de accesibilidad, integridad y confidencialidad</t>
  </si>
  <si>
    <t>Gestionar tanto Administrativa como operativamente los servicios que se requieran para el cumplimiento de las diferetes actividades que se desarrollan al interior de la institución, garantizando a su vez la custodia de bienes y consumibles disponbles.</t>
  </si>
  <si>
    <t>El Proceso inicia con la planificación de necesidades de intervención de infraestructura, equipos e inventarios y termina con el  cumplimiento de los requerimientos de los diferentes procesos y control y seguimiento a inventarios de bienes muebles.</t>
  </si>
  <si>
    <t>1.1.</t>
  </si>
  <si>
    <t>2. Falta de estrategias para la promoción de adecuadas prácticas de consumo.</t>
  </si>
  <si>
    <t>3. Uso indebido de los bienes por parte de los funcionarios y contratistas del instituto.</t>
  </si>
  <si>
    <t>5. No existe control de los inventarios.</t>
  </si>
  <si>
    <t>6. Hurto, actos vandálicos y ocupación ilegal de predios</t>
  </si>
  <si>
    <t>7. Por avances tecnológicos los bienes dejan de ser usados y/o reemplazados.</t>
  </si>
  <si>
    <t>8. Incendio de los inmuebles de la entidad.</t>
  </si>
  <si>
    <t>Posibilidad de afectación económica del Instituto</t>
  </si>
  <si>
    <t>Gestión de infraestructura, bienes muebles, inmuebles y consumibles</t>
  </si>
  <si>
    <t>Solicitudes de mantenimiento de SIFI
Informe mensual del contratista de mantenimiento.</t>
  </si>
  <si>
    <t>Informes mensuales de supervisión</t>
  </si>
  <si>
    <t>Acta de Comité Ambiental.
Piezas comunicacionales</t>
  </si>
  <si>
    <t>Informe trimestral de Austeridad en el gasto</t>
  </si>
  <si>
    <t>Paz y salvo</t>
  </si>
  <si>
    <t>F-GI-01_Autorizacion_salida_entrada_y_prestamos_bienes.
Paz y salvo.</t>
  </si>
  <si>
    <t>Informe de supervisión del contrato de seguridad física.
Informes de ejecución por parte del contratista.</t>
  </si>
  <si>
    <t>Acta de Comité de Bienes.
Resoluciones de baja
Contrato para la disposición final de bienes e informes de supervisión del mismo</t>
  </si>
  <si>
    <t>Informes de supervisión de contratos de revisión y recarga de extintores y de mantenimiento de red contra incendios.
Soportes de mantenimiento</t>
  </si>
  <si>
    <t>Registros de control de inventario</t>
  </si>
  <si>
    <t>Cumplimiento de requisitos de productos y servicios adquiridos / contratados</t>
  </si>
  <si>
    <t>Posibilidad de afectación económica y reputacional del Instituto</t>
  </si>
  <si>
    <t>por mal desempeño institucional derivado del incumplimiento de metas, planes y servicios que presta el instituto</t>
  </si>
  <si>
    <t>debido a que los productos y servicios adquiridos/contratados no cumplen con los requisitos establecidos.
debido al incumplimiento del plan anual de adquisiciones.</t>
  </si>
  <si>
    <t>Posibilidad de Afectación económica y reputacional del Instituto por incumplimiento de metas y planes, debido a que los productos y servicios adquiridos/contratados no cumplen con los requisitos establecidos y/o debido al incumplimiento del plan anual de adquisiciones.</t>
  </si>
  <si>
    <t>2. No se establecen salvaguardas legales en las minutas de los contratos para el caso de presentarse mala calidad y desempeño de productos y servicios</t>
  </si>
  <si>
    <t>Informe Supervisión de cada contrato.
Correos a los proveedores informando sobre los incumplimientos, fallas o mal desempeño.
Evidencias de falla o mal desempeño.</t>
  </si>
  <si>
    <t>4. Traslados entre áreas y sedes sin hacer el debido proceso de autorización.</t>
  </si>
  <si>
    <t>por aumento en el gasto relacionado con reparaciones o reposiciones de los bienes
Multas y sanciones de los entes de control por Detrimento Patrimonial</t>
  </si>
  <si>
    <t>1. Inexistencia o Incumplimiento en la ejecución de Plan de mantenimiento de Infraestructura y equipos.</t>
  </si>
  <si>
    <t>El profesional encargado del proceso, ejerce la supervisión de los contratos relacionado con el plan de mantenimiento preventivo, para garantizar su cumplimiento.
Documentado en: Manual de Contratación.</t>
  </si>
  <si>
    <t>El equipo de mantenimiento realiza al inicio de cada vigencia una verificación del estado de los bienes para establecer su intervención durante el año.</t>
  </si>
  <si>
    <t>debido a la obsolescencia, deterioro, perdida y/o agotamiento de los bienes muebles y consumibles.
debido al deterioro acelerado de la Infraestructura relacionada con las sedes del Instituto, así como de los bienes inmuebles en custodia del mismo como consecuencia de actos vandálicos, hurto o incendio.</t>
  </si>
  <si>
    <t>Posibilidad de afectación económica por aumento en el gasto relacionado con reparaciones o reposiciones de los bienes, con posibles hallazgos por parte de los entes de control por detrimento patrimonial. Lo anterior, debido a la obsolescencia, deterioro, perdida y/o agotamiento de los bienes muebles y consumibles, así como como al deterioro acelerado de la Infraestructura relacionada con las sedes del Instituto, y/o de los bienes inmuebles en custodia de este, como consecuencia de actos vandálicos, hurto o incendio.</t>
  </si>
  <si>
    <t>GI8</t>
  </si>
  <si>
    <t>GI9</t>
  </si>
  <si>
    <t>El técnico administrativo recibe a través del módulo de SIFI las solicitudes para  las adecuaciones o reparaciones por parte del personal de la entidad. De esta manera también se identifican deterioros en la infraestructura.
Esta información se utiliza como insumo para programar los mantenimientos correctivos.
Documentado en: I-GI-01_INSTRUCTIVO_PARA_LA_GESTION_DE_SOLICITUDES_DE_MANTENIMIENTO_CORRECTIVO</t>
  </si>
  <si>
    <t>El profesional líder de infraestructura elabora el Plan de Mantenimiento Preventivo de Infraestructura y Equipos, y realiza verificación de su cumplimiento de manera trimestral.</t>
  </si>
  <si>
    <t>Plan de Mantenimiento publicado en SIFI.
Análisis de indicador de eficacia del Plan de Mantenimiento Preventivo en  SMO</t>
  </si>
  <si>
    <t>El área de infraestructura hace parte del Comité Ambiental de la Entidad donde se desarrollan campañas para promover el adecuado uso de los recursos.</t>
  </si>
  <si>
    <t>En el marco de la Resolución 223 de 2015, se adoptan medidas para la Austeridad en el gasto de la Entidad. (Servicios Públicos, papel, telefonía, vigilancia, transporte, entre otras)</t>
  </si>
  <si>
    <t>El técnico administrativo de Almacén entrega paz y salvo a los contratistas y funcionarios una vez terminan contrato o se retiran de cargo. En el caso bienes a cargo en mal estado no se entrega paz y salvo hasta que el funcionario realice reparación y reemplazo del bien, o en su defecto autorice la deducción del arreglo.
El profesional encargado de la tesorería verifica para efectos del último pago, la existencia del paz y salvo de contratistas y funcionarios con todas las formas requeridas.
Documentado en: Manual de Inventarios, M-GI-01.</t>
  </si>
  <si>
    <t>La vigilancia asignada a cada sede verifica que la salida y entrada de bienes cuente con el formato F-GI-01_Autorizacion_salida_entrada_y_prestamos_bienes, debidamente diligenciado.
Así mismo, los funcionarios que se retiran del cargo deben contar con los bienes cargados para efectos de expedición de Paz y Salvo.
Documentado en: Manual de Inventarios, M-GI-01.</t>
  </si>
  <si>
    <t>El técnico administrativo realiza el conteo de inventarios de consumibles de manera aleatoria y lo compara con los saldos de inventario en el sistema. 
El equipo de infraestructura realiza inventario de los bienes muebles de manera semestral.
Documentado en:  M-GI-01 - MANUAL DE INVENTARIOS
I-GI-05_INSTRUCTIVO_PARA_LA_ACTUALIZACION_DEL_INVENTARIO_DE_BIENES_MUEBLES</t>
  </si>
  <si>
    <t>6.1. Se realiza en cada vigencia contratación del servicio de vigilancia para la custodia de los bienes de la entidad y seguridad del personal.
La empresa de seguridad debe atender los lineamientos establecidos en los instructivos I-GI-03 - INSTRUCTIVO PARA LA GESTIÓN DE HURTO A LOS APARTAMENTOS O PREDIOS DEL INSTITUTO, I-GI-04 - INSTRUCTIVO PARA LA GESTIÓN DE INVASIONES O POSESIONES DE LOS PREDIOS DEL INSTITUTO.
El profesional líder de infraestructura con el profesional de apoyo a la seguridad verifica el cumplimiento de las obligaciones pactadas a través de la supervisión a este contrato de manera semanal.</t>
  </si>
  <si>
    <t>La empresa encargada de la vigilancia a través de medios tecnológicos vigila las condiciones de seguridad en las sedes del Instituto a través de sistema CCTV y alarmas.
En el caso de activación de alarmas, la empresa envía un técnico a verificar el origen. Las cámaras sirven como soporte en las investigaciones relacionadas con hurtos o actos vandálicos.
El profesional líder de infraestructura realiza supervisión a este contrato de manera semanal</t>
  </si>
  <si>
    <t>El Instituto cuenta con pólizas se seguro para los bienes muebles e inmuebles de la entidad con cobertura en daño parcial y total, y hurto.</t>
  </si>
  <si>
    <t>Pólizas de Seguro de bienes muebles e inmuebles</t>
  </si>
  <si>
    <t>El profesional líder del de TIC, verifica las condiciones de obsolescencia ya sea que cumplan con dichas características o sean reportados con daños o mal desempeño. Con este concepto técnico se procede a realizar la baja a través del Comité de Bienes y la disposición final. 
Documentado en: M-GI-01 - MANUAL DE INVENTARIOS, para el proceso de baja y de disposición final.</t>
  </si>
  <si>
    <t>El profesional líder de infraestructura realiza las contrataciones requeridas para los elementos y el sistema de protección contra incendios de la entidad en las sedes del Instituto y proyectos habitacionales donde las zonas comunes no han sido entregadas.
El mismo profesional verifica que los condiciones contractuales se cumplan a través de la supervisión correspondiente.
Documentado en: PL-GI-01 - PLAN DE MANTENIMIENTO PREVENTIVO DE INFRAESTRUCTURA Y EQUIPOS</t>
  </si>
  <si>
    <t>1. No se realiza la supervisión al cumplimiento del objeto y las obligaciones de los contratos para la adquisición de bienes y servicios</t>
  </si>
  <si>
    <t>El profesional líder de infraestructura verifica el cumplimiento de las obligaciones contractuales y el desempeño de los bienes adquiridos, en el marco de su rol como supervisor de los contratos respectivos.
En el caso de bien o servicio que no cumple con requisitos se realiza el requerimiento al proveedor para coordinar cambios que permitan el recibo a satisfacción.
Documentado en: M-GJ-01 - MANUAL DE CONTRATACION</t>
  </si>
  <si>
    <t>El profesional líder de infraestructura verifica que en la minuta de los contratos para la adquisición de bienes y servicios, se incluyan como obligaciones del contratista, el reemplazo de bienes adquiridos que evidencien mala calidad y desempeño. Así mismo, se solicitan para cada contrato pólizas con cubrimiento en calidad y correcto funcionamiento de los bienes y equipos por 2 años desde el recibo a satisfacción, y pólizas de calidad del servicio con cobertura por la vigencia del contrato y 6 meses más.</t>
  </si>
  <si>
    <t>Minutas de los contratos
Pólizas de seguro</t>
  </si>
  <si>
    <t>CONTROL DE CAMBIOS</t>
  </si>
  <si>
    <t>Riesgo No.</t>
  </si>
  <si>
    <t>Fecha Cambio</t>
  </si>
  <si>
    <t>Descripción del cambio</t>
  </si>
  <si>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</si>
  <si>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</si>
  <si>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</si>
  <si>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</si>
  <si>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Incluir como política de operación del proceso de Gestión de Bienes e infraestructura, el realizar un estudio de mercado previo de las necesidades a contratar para efectos de elaboración del Plan Anual de Adquisiciones, en aquellas contrataciones sobre las que no se cuente con experiencia.
Gestionar lo pertinente para socializar esta medida al personal y realizar verificación periódica a su implementación.</t>
  </si>
  <si>
    <t>Informe de Supervisión
Reclamación al contratista / proveedor
Oficio remisorio a la Subdirección Jurídica informando sobre la naturaleza del incumplimiento.</t>
  </si>
  <si>
    <t>El supervisor, una vez detecta incumplimiento de las obligaciones contractuales por parte de un proveedor o contratista, en primera instancia realiza la reclamación al mismo, si persiste el incumplimiiento se remite el caso a la subdirección Jurídica para que active el respectivo proceso sancionatorio. 
En caso de que se presente mala calidad o desempeño de los bienes y servicios, en primera instancia se realiza la reclamación al proveedor o contratista, si persiste el perjuicio se remitirá el caso a la subdirección Jurídica con el fin de que se apliquen las pólizas correspondientes.</t>
  </si>
  <si>
    <t>Se incluye el control No. 5 de tipo correctivo con el propósito de disminuir el impacto residual.</t>
  </si>
  <si>
    <t>Se incluye el control No 3 de acuerdo a lo solicitado en el seguimiento del segundo trimestre de 2022. Este control de tipo detectivo reduce la probabilidad residual.</t>
  </si>
  <si>
    <t>1. QUE?</t>
  </si>
  <si>
    <t>2. COMO SE REFLEJA?</t>
  </si>
  <si>
    <t>3. POR QUE?
(Evento Potencial Principal)</t>
  </si>
  <si>
    <t>Causa
(Evento Potencial Intermedio)</t>
  </si>
  <si>
    <t>Descripción del Riesgo
(1+2+3)</t>
  </si>
  <si>
    <t>No aplica</t>
  </si>
  <si>
    <t>Requisitos NTC 6047</t>
  </si>
  <si>
    <t>Deficiencias en la infratructura para permitir la accecibilidad a las sedes del Instituto para personas con movilidad reducida. (rampas, pasamanos, elementos podotáctiles, etc)</t>
  </si>
  <si>
    <t>Deficiencias en el mobiliario para la atención al ciudadano (condiciones de zonas de espera, escritorios y silla)</t>
  </si>
  <si>
    <t>Deficiencias en las unidades sanitarias para personas con discapacidad (area, ubicación de elementos y apoyos)</t>
  </si>
  <si>
    <t>GI10</t>
  </si>
  <si>
    <t>Condiciones de Accesibilidad de la Infraestructura de acuerdo con la NTC 6047</t>
  </si>
  <si>
    <t>Descripción del Control
(Medias actuales)</t>
  </si>
  <si>
    <t>Plan de Matenimiento Preventivo
Solicitudes de servicios generales en SIFI
Evidencias de mantenimiento correctivo</t>
  </si>
  <si>
    <t>Realizar el cambio del mobiliario de atención al usuario del piso de 10 de Megacentro que se ajuste a los requisitos de la norma NTC 6047  identificando disponibilidad de recursos en el segundo semestre de la vigencia. En caso de no contar con recursos se debe incluir en el presupuesto del 2024. Fecha Límite: Dic 31 de 2023</t>
  </si>
  <si>
    <t>Evidencia de ejecución de actividades de mantenimiento y adecuación relacionadas al contrato de prestación de servicios de mantenimiento correctivo de infraestructura.</t>
  </si>
  <si>
    <t>Identificación de necesidades de mobiliario en estudios previos. 
Evidencia de ejecución de actividades de mantenimiento y adecuación relacionadas al contrato de prestación de servicios de mantenimiento correctivo de infraestructura.</t>
  </si>
  <si>
    <t>Posibilidad de afectación reputacional del Instituto</t>
  </si>
  <si>
    <t>reflejada en:
- manifestaciones de inconformidad por parte de la población en situación de discapacidad
- hallazgos de los entes de control por incumplimiento de la normatividad relacionada con la accesibilidad a espacios físicos para este tipo de población, en especial la relacionada en la ley 1712 de 2014 y sus decretos reglamentarios.</t>
  </si>
  <si>
    <t>Realizar la adecuación a las unidades sanitarias de movilidad reducida del piso 10 de Megacentro  de acuerdo con los requisitos de la NTC 6047. Fecha límite: 31  de diciembre de 2023.</t>
  </si>
  <si>
    <r>
      <t xml:space="preserve">La entidad cuenta con rampas de acceso que cumplen la NTC6047 para todas las sedes del Instituto.
Los pasamanos de doble altura están ubicados en zonas comunes de la sede Megacentro por lo que pueden ser intervenidas.
El profesional líder del proceso realiza inspecciones a la infraestructura para la elaboración del Plan Anual de Mantenimiento, el cual incluye la infraestructura relacionada con la accesibilidad.
En el caso de que haya lugar a la realización de mantenimiento correctivo se cuenta con personal que realiza las adecuaciones locativas.
</t>
    </r>
    <r>
      <rPr>
        <sz val="12"/>
        <color rgb="FFFF0000"/>
        <rFont val="Arial Narrow"/>
        <family val="2"/>
      </rPr>
      <t>Ver medidas a desarrollar en la columna AJ</t>
    </r>
    <r>
      <rPr>
        <sz val="12"/>
        <color indexed="8"/>
        <rFont val="Arial Narrow"/>
        <family val="2"/>
      </rPr>
      <t xml:space="preserve">
Documentado en: Instructivo para la gestión de solicitudes de mantenimiento correctivo, I-GI-01.</t>
    </r>
  </si>
  <si>
    <r>
      <t xml:space="preserve">La compra de mobiliario para adecuar las instalaciones del piso 12 de Megacentro cumple con los requisitos de la norma NTC 6047.
El profesional lider de infraestructura inspecciona las condiciones del mobiliario para identificar nuevas compras que permitan un mayor nivel de cumplimiento de los requisitos de la norma en mención o evaluar la posibilidad de adeucuaciones al mobiliario actual
</t>
    </r>
    <r>
      <rPr>
        <sz val="12"/>
        <color rgb="FFFF0000"/>
        <rFont val="Arial Narrow"/>
        <family val="2"/>
      </rPr>
      <t>Ver medidas a desarrollar en la columna AJ</t>
    </r>
  </si>
  <si>
    <r>
      <t xml:space="preserve">El profesional lider de infraestructura inspecciona las condiciones de las unidades sanitarias para identificar nuevas compras y adecuaciones conforme a la norma NTC 6047.
</t>
    </r>
    <r>
      <rPr>
        <sz val="12"/>
        <color rgb="FFFF0000"/>
        <rFont val="Arial Narrow"/>
        <family val="2"/>
      </rPr>
      <t>Ver medidas a desarrollar en la columna AJ</t>
    </r>
  </si>
  <si>
    <t>Se incluye el riesgo GI10 relacionado con la 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</si>
  <si>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debido al incumplimiento de los requisitos de infraestructura para la accesibilidad y atención al ciudadano para  la población en condiciones de discapacidad,  establecidos en la norma técnica NTC 6047</t>
  </si>
  <si>
    <t>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</si>
  <si>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Profesinal Líder de Infraestructura</t>
  </si>
  <si>
    <t>Administración de bienes</t>
  </si>
  <si>
    <t>Posiblidad de efecto dañoso sobre el patrimonio publico</t>
  </si>
  <si>
    <t>Por pérdida, extravío, hurto, daño, robo o declaratoria de bienes faltantes pertenecientes a la Entidad</t>
  </si>
  <si>
    <t>debido a la pérdida del reconocimiento de los bienes a través de las pólizas</t>
  </si>
  <si>
    <t>Posiblidad de efecto dañoso sobre el patrimonio publico, por pérdida, extravío, hurto, daño, robo o declaratoria de bienes faltantes pertenecientes a la Entidad. Lo anterior, debido a la pérdida del reconocimiento de los bienes por vencimiento de pólizas</t>
  </si>
  <si>
    <t>vencimiento de las pólizas</t>
  </si>
  <si>
    <t>Riesgo Fiscal</t>
  </si>
  <si>
    <t>A través del Distrito se conrtata un póliza colectiva que ampara los bines de todas las entidades del Conglomerado Pulbico del Distrito.
La Secretaria de Suministros realiza el monitoreo sobre el vencimiento de pólizas y gnera las alertas a las entidades para su respectiva renovación</t>
  </si>
  <si>
    <t>Correos electrónicos
Disponibilidad presupuestal
Compromisos presupuestales.
Pólizas renovadas</t>
  </si>
  <si>
    <t>Elaborar Instructivo para la gestión de polizas institucionales</t>
  </si>
  <si>
    <t>No se incluyen los bienes de la entidad en la actualización/renovación de las pólizas</t>
  </si>
  <si>
    <t>Cada que se compra un bien se envía la factura al encargado del manejo de pólizas de la Secretaría de Suminstros y Servicios del Distrito de Medellín y se solicita respusta de la inclusiónb del bien.</t>
  </si>
  <si>
    <t>Correo electrónico de remisión y de recibo
Facturas de nuevos bienes</t>
  </si>
  <si>
    <t>No se realiza la reclamación del bien amparado</t>
  </si>
  <si>
    <t>El profesional especializado de Infraestructura, realiza la actualizaicón semestral de los bienes muebles de la entidad en donde identifica el estado de los mismo y sobre cuales se deben realizar reclamaciones.
Documentado en:  M-GI-01 - MANUAL DE INVENTARIOS
I-GI-05_INSTRUCTIVO_PARA_LA_ACTUALIZACION_DEL_INVENTARIO_DE_BIENES_MUEBLES</t>
  </si>
  <si>
    <t>Gestionar los servicios que se requieran para el cumplimiento de las actividades que se desarrollan al interior de la institución, garantizando a su vez la custodia de todos los bienes.</t>
  </si>
  <si>
    <t>por daño o pérdida de la tenencia de bienes inmuebles de la Entidad</t>
  </si>
  <si>
    <t>debido a posesión ilegal, hurto, vandalismo, incendio, desastres naturales.</t>
  </si>
  <si>
    <t>Posiblidad de efecto dañoso sobre el patrimonio publico por daño o pérdida de la tenencia de bienes inmuebles de la Entidad. Lo anterior, debido a posesión ilegal, incendio odesastres naturales.</t>
  </si>
  <si>
    <t>Rieso Fiscal</t>
  </si>
  <si>
    <t>1.1</t>
  </si>
  <si>
    <t>La entidad contrato el servicio de vigilancia para la custodía de sus bienes inmuebles.
El profesional especializado de infraestructura supervisa el contrato de vigilancia, de acuerdo a los lineamientos establcidos en el MANUAL DE SUPERVISIÓN E INTERVENTORÍA.</t>
  </si>
  <si>
    <t>manual</t>
  </si>
  <si>
    <t>Informe de supervision.
Actas de reuniones con las empresas de vigilancia (semana)</t>
  </si>
  <si>
    <t>1.2</t>
  </si>
  <si>
    <t>En el caso de invasión o posesión ilegal de los predios del instituito, se apica lo establecido en el INSTRUCTIVO PARA LA GESTIÓN DE INVASIONES O POSESIONES DE LOS PREDIOS DEL INSTITUTO, I-GI-04.</t>
  </si>
  <si>
    <t xml:space="preserve">Informe técnico de la presunta invasión
Copia del radicado de la denuncia, informes, declaración de infracción como evidencia de la gestión de la restitución de predios.
</t>
  </si>
  <si>
    <t>1.3</t>
  </si>
  <si>
    <t>En caso de hurto a los elementos internos de los bienes inmuebles, se aplica lo establecido en el INSTRUCTIVO PARA LA GESTIÓN DE HURTO A LOS APARTAMENTOS O PREDIOS DEL INSTITUTO, I-GI-03.</t>
  </si>
  <si>
    <t>Informe de la investigación y anexos
Acta entrega de elementos por parte de la empresa de vigilancia cuando se aplicable.</t>
  </si>
  <si>
    <t>2.1</t>
  </si>
  <si>
    <t>En los inmuebles propiedad de la entiddad se cuenta con elementos o sistemas contraincendios tales como extintores, sensores de humo y alarmas.</t>
  </si>
  <si>
    <t>Registro Fotográfico</t>
  </si>
  <si>
    <t>2.2</t>
  </si>
  <si>
    <t>En caso de pérdida total del inmueble por incendio, el profesional especializado de Infraestructura verifica que se realice la apicación de las pólizas respectivas.
Asi mismo de manera periódica, verifica que la totalidad de los inmuebles se encuetren incluidos en la cobertura de pólizas.</t>
  </si>
  <si>
    <t>Copia radicado de reclamación ante la aseguradora</t>
  </si>
  <si>
    <t>En caso de desastre natural, existe un plan de emergencias que se activa en las sedes Megacentro y Velódromo. El Comité de Emergencias verifica el cumplimiento del plan.</t>
  </si>
  <si>
    <t>Soportes de Plan del Emergencias</t>
  </si>
  <si>
    <t>En caso de pérdida total del inmueble por desastre natural, el profesional especializado de Infraestructura verifica que se realice la apicación de las pólizas respectivas.
Asi mismo de manera periódica, verifica que la totalidad de los inmuebles se encuetren incluidos en la cobertura de las pólizas.</t>
  </si>
  <si>
    <t>Gestión de Contratos</t>
  </si>
  <si>
    <t>Posiblidad de efecto dañoso sobre recursos públicos</t>
  </si>
  <si>
    <t xml:space="preserve">por sobrecostos derivados de la planeación y/o ejecución de los contratos </t>
  </si>
  <si>
    <t>debido a Bienes, servicios u obras inconclusos, infuncionales y/o que no brindan utilidad o beneficio.
Debido a autorización de facturas que no corresponden a las condiciones pactadas en los contratos.</t>
  </si>
  <si>
    <t>Posiblidad de efecto dañoso sobre recursos públicos por sobrecostos derivados de la planeación y/o ejecución de los contratos, debido a Bienes, servicios u obras inconclusos, infuncionales y/o que no brindan utilidad o beneficio, o a autorización de facturas que no corresponden a las condiciones pactadas en los contratos.</t>
  </si>
  <si>
    <t>Descripción de especificaciones técnicas insuficientes durante la etapa precontractual</t>
  </si>
  <si>
    <t>mayor</t>
  </si>
  <si>
    <t>El profesional especializado de infraestructura indentifica las necesidades de funcionamiento de la entidad y realiza estudio de mercado para identificar las especificaciones técnicas de los bienes y servicios que satisface tales necesidades.</t>
  </si>
  <si>
    <t>Estudios Previos
Estudios de mercado
Fichas técnicas
Cotizaciones</t>
  </si>
  <si>
    <t>Inccumplimiento del contrato por causales imputables al contratista</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</si>
  <si>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</si>
  <si>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Informe de Supervisión y anexos.
Soportes del procedimiento administrativo sancionatorio</t>
  </si>
  <si>
    <t>Dar el recibo a satisfacción sin el cumplimiento de las obligaciones contractuales</t>
  </si>
  <si>
    <t>El supervisor asignado verifica los servicios y productos prestados / recibidos vs specificaciones técnicas de cada contrato.</t>
  </si>
  <si>
    <t>Informe de supervisión y anexos
Informe del contratista cuando sea aplicable.</t>
  </si>
  <si>
    <t>GI11</t>
  </si>
  <si>
    <t>GI12</t>
  </si>
  <si>
    <t>GI13</t>
  </si>
  <si>
    <t>GI11, GI12, GI13</t>
  </si>
  <si>
    <t>Se incluyen 3 riesgos fiscales</t>
  </si>
  <si>
    <r>
      <t xml:space="preserve">VERSIÓN: </t>
    </r>
    <r>
      <rPr>
        <sz val="12"/>
        <color theme="1"/>
        <rFont val="Arial Narrow"/>
        <family val="2"/>
      </rPr>
      <t>05</t>
    </r>
  </si>
  <si>
    <r>
      <t xml:space="preserve">FECHA: </t>
    </r>
    <r>
      <rPr>
        <sz val="12"/>
        <color theme="1"/>
        <rFont val="Arial Narrow"/>
        <family val="2"/>
      </rPr>
      <t>30/03/2022</t>
    </r>
  </si>
  <si>
    <r>
      <t xml:space="preserve">PÁGINA: </t>
    </r>
    <r>
      <rPr>
        <sz val="12"/>
        <color theme="1"/>
        <rFont val="Arial Narrow"/>
        <family val="2"/>
      </rPr>
      <t>3 de 3</t>
    </r>
  </si>
  <si>
    <r>
      <t xml:space="preserve">Instalar elementos podotáctiles en la sede Megacentro a través del contrato del area de comunicaciones relacionado con señalética institucional o por el contrato de Ferretería. Fecha Límite: 31  de diciembre
</t>
    </r>
    <r>
      <rPr>
        <sz val="12"/>
        <rFont val="Arial Narrow"/>
        <family val="2"/>
      </rPr>
      <t>Elaborar lista de chequeo de cumplimiento de requisitos de infraestructura para población en condición de discapacidad como insumo para la elaboración del Plan de Mantenimiento Preventivo de cada vigencia.</t>
    </r>
    <r>
      <rPr>
        <sz val="12"/>
        <color theme="1"/>
        <rFont val="Arial Narrow"/>
        <family val="2"/>
      </rPr>
      <t xml:space="preserve">
Fecha Límite: Dic 31 de 2023</t>
    </r>
  </si>
  <si>
    <r>
      <t xml:space="preserve">Posesión Ilegal, hurto y vandalismo.
</t>
    </r>
    <r>
      <rPr>
        <sz val="12"/>
        <color rgb="FF000000"/>
        <rFont val="Arial Narrow"/>
        <family val="2"/>
      </rPr>
      <t>1. Falta de Vigilancia</t>
    </r>
  </si>
  <si>
    <r>
      <rPr>
        <b/>
        <sz val="12"/>
        <color rgb="FF000000"/>
        <rFont val="Arial Narrow"/>
        <family val="2"/>
      </rPr>
      <t>Incendio</t>
    </r>
    <r>
      <rPr>
        <sz val="12"/>
        <color indexed="8"/>
        <rFont val="Arial Narrow"/>
        <family val="2"/>
      </rPr>
      <t xml:space="preserve">
2. No se identifican causales de gobernabilidad de la entidad</t>
    </r>
  </si>
  <si>
    <r>
      <rPr>
        <b/>
        <sz val="12"/>
        <color rgb="FF000000"/>
        <rFont val="Arial Narrow"/>
        <family val="2"/>
      </rPr>
      <t>Desastre natural</t>
    </r>
    <r>
      <rPr>
        <sz val="12"/>
        <color indexed="8"/>
        <rFont val="Arial Narrow"/>
        <family val="2"/>
      </rPr>
      <t xml:space="preserve">
3. Por ubicación de inmuebles cerca a laderas, cañadas y quebradas.</t>
    </r>
  </si>
  <si>
    <r>
      <rPr>
        <b/>
        <sz val="12"/>
        <color theme="9" tint="-0.249977111117893"/>
        <rFont val="Arial Narrow"/>
        <family val="2"/>
      </rPr>
      <t xml:space="preserve">*Nota: </t>
    </r>
    <r>
      <rPr>
        <sz val="12"/>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</si>
  <si>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SEGUIMIENTO TRIMESTRE 1 DE 2025</t>
  </si>
  <si>
    <t>EVIDENCIA
(Materialización de eventos, aplicación de controles)
(RELACIONAR LOS ENLACES)</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</si>
  <si>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elaboró el Plan de Mantenimiento Preventivo de Infraestructura y Equipos 2025 y se inició con la ejecución y seguimiento a este.
2. Se realiza control de impresiones, servicios públicos, uso del transporte, se revisa semanalmente los esquemas de seguridad y se toman medidas de austeridad en cada caso.
3. En el primer trimestre no hubo daño en los bienes se la entidad. 
4. Se entregó los paz y salvos a los contratistas, sin evidenciar faltantes.
5. Durante el periodo evaluado no hubo faltantes en los inventarios de la entidad.
6. Durante el periodo evaluado no hubo hurtos y actos vandálicos en los predios de la entidad.
7. Durante el periodo evaluado  hubo un comité donde se dió de baja a unos elementos obsoletos de TIC´s.
8. Durante el periodo evaluado no hubo incendio en los inmuebles de la entidad.
</t>
    </r>
    <r>
      <rPr>
        <b/>
        <sz val="14"/>
        <color theme="1"/>
        <rFont val="Arial"/>
        <family val="2"/>
      </rPr>
      <t>Diseño, Efectividad de Controles:</t>
    </r>
    <r>
      <rPr>
        <sz val="14"/>
        <color theme="1"/>
        <rFont val="Arial"/>
        <family val="2"/>
      </rPr>
      <t xml:space="preserve">  Durante este periodo se elaboró el plan de mantenimiento y se elaboraron los estudios previos de las necesidades del proceso, también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</si>
  <si>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 los contratos de Transporte, Vigilancia, Aseo y Cafetería y Suministro de GNV,  otros se encuentran en proceso de contratación.
3. Durante el periodo evaluado la dirección ha aprobado todas las modificaciones al Plan Anual de Adquisiciones.
4.Durante el periodo evaluado, se realizó seguimiento a la ejecución del Plan Anual de Adquisiciones 2025, las cuales son aprobadas por la Dirección. Para el próximo trimestre, los items 3 y 4 deben eliminarse o cambiarse ya que el seguimiento al PAA quedó asignado al área de contratación.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</si>
  <si>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La entidad ha realizado mejoras para el cumplimiento óptimo de la norma.
</t>
    </r>
    <r>
      <rPr>
        <b/>
        <sz val="14"/>
        <color theme="1"/>
        <rFont val="Arial"/>
        <family val="2"/>
      </rPr>
      <t xml:space="preserve">Materialización de Evento Potencial Intermedio: </t>
    </r>
    <r>
      <rPr>
        <sz val="14"/>
        <color theme="1"/>
        <rFont val="Arial"/>
        <family val="2"/>
      </rPr>
      <t xml:space="preserve">No se presentó materialización de eventos potenciales intermedios.
1. Las pólizas que amparan los bienes de la entidad se encuentran actualizadas hasta noviembre de 2025.
2. Los bienes se encuentran actualizados. Cada que se adquiere un bien, se envía la información para se actualización en las pólizas.
3. No se ha requerido realizar reclamación por daño o hurto de los bienes amparados.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</si>
  <si>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Se adquiere el material para los podotactiles, se programa dicha instalación para el mes de abril. 
2. Se adquieren las sillas fijas con reposa brazos, requeridas en atención al usuario, cumpliendo así con la norma.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 en etapa de ejecución.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</si>
  <si>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las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</si>
  <si>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Se han realizado los estudios previos con las especificaciones técnicas suficientes para garantizar la idoneidad de los servicios o bienes adquiridos.
2. Se realiza una adecuada supervisión a los contratos, dejando evidencias del cumplimiento en los informes de supervisión y actas de reuniones.
3. Se elaboran los informes de supervisión que dan cuenta del recibo a satisfacción de los bienes y servicios contratados.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</si>
  <si>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t>SEGUIMIENTO TRIMESTRE 2 DE 2025</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</si>
  <si>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El Plan de Mantenimiento Preventivo de Infraestructura y Equipos 2025 se ha ejecutado satisfactoriamente, se han plasmado las evidencias en el acta de equipo primario y en la ejecución de los contratos mediante informes de supervisión.
2. Se realiza control de impresiones, servicios públicos, uso del transporte, se revisa semanalmente los esquemas de seguridad y se toman medidas de austeridad en cada caso.Se remite evidencias de la austeridad del gasto a control interno.
3. Se entregó los paz y salvos a los contratistas, sin evidenciar faltantes.
4. La vigilancia verifica la salida y entrada de bienes, contando con la autorización de salida la cual reposa en la bitácora de la vigilancia.
5. Durante el periodo evaluado no hubo faltantes en los inventarios de la entidad.
6. Durante el periodo evaluado no hubo hurtos y actos vandálicos en los predios de la entidad, se realiza reuniones semanales de seguimiento a la prestación del servicio de vigilancia, se elaboran informes de supervisión de dicho contrato y se tienen pólizas para asegurar los bienes muebles y sedes de la entidad (póliza No. 9582 todo riesgo daño material Axa Colpatria y la póliza No. 848 55 994000000086 de Incendio Aseguradora Solidaria).
7. Durante el periodo evaluado no hubo comité de bienes, se tiene programado el comité para julio.
8. Durante el periodo evaluado no hubo incendio en los inmuebles de la entidad, se realizó el mantenimiento anual a la red contraincendios el pasado mes de diciembre y se encuentra funcionando adecuadamente.
</t>
    </r>
    <r>
      <rPr>
        <b/>
        <sz val="14"/>
        <color theme="1"/>
        <rFont val="Arial"/>
        <family val="2"/>
      </rPr>
      <t>Diseño, Efectividad de Controles:</t>
    </r>
    <r>
      <rPr>
        <sz val="14"/>
        <color theme="1"/>
        <rFont val="Arial"/>
        <family val="2"/>
      </rPr>
      <t xml:space="preserve">  El plan de mantenimiento se ha ejecutado satisfactoriamente, se han contratado las necesidades planeadas para la vigencia de acuerdo a su programación, se realiza la supervisión a los contratos, seguimiento y control a los mismos.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sz val="14"/>
        <color rgb="FFFF0000"/>
        <rFont val="Arial"/>
        <family val="2"/>
      </rPr>
      <t>El control 1.2 debe eliminarse y desarrollarse desde contratación ya que dicha área quedó encargada del seguimiento al PAA.</t>
    </r>
    <r>
      <rPr>
        <sz val="14"/>
        <color theme="1"/>
        <rFont val="Arial"/>
        <family val="2"/>
      </rPr>
      <t xml:space="preserve">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</si>
  <si>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 los contratos de Transporte, Vigilancia, Aseo y Cafetería, Suministro de GNV, suministro de gasolina, mtto aires acondicionados, mtto dispensadores, mtto vehículo, suministro aseo y cafetería, papelería, servicios de impresiones, servicio de fumigación, otros se encuentran en proceso de contratación.
3. </t>
    </r>
    <r>
      <rPr>
        <sz val="14"/>
        <color rgb="FFFF0000"/>
        <rFont val="Arial"/>
        <family val="2"/>
      </rPr>
      <t>Este control debe eliminarse ya que debe desarrollarse por el área de contratación encargada del PAA.</t>
    </r>
    <r>
      <rPr>
        <sz val="14"/>
        <color theme="1"/>
        <rFont val="Arial"/>
        <family val="2"/>
      </rPr>
      <t xml:space="preserve">
4.</t>
    </r>
    <r>
      <rPr>
        <sz val="14"/>
        <color rgb="FFFF0000"/>
        <rFont val="Arial"/>
        <family val="2"/>
      </rPr>
      <t>Este control debe eliminarse ya que debe desarrollarse por el área de contratación encargada del PAA.</t>
    </r>
    <r>
      <rPr>
        <sz val="14"/>
        <color theme="1"/>
        <rFont val="Arial"/>
        <family val="2"/>
      </rPr>
      <t xml:space="preserve">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los controles 3 y 4 deben ser trasladados. </t>
    </r>
    <r>
      <rPr>
        <sz val="14"/>
        <color rgb="FFFF0000"/>
        <rFont val="Arial"/>
        <family val="2"/>
      </rPr>
      <t>Se puede ingresar el control de evaluación de proveedores como herramienta de seguimiento y mejora al proveedor.</t>
    </r>
    <r>
      <rPr>
        <sz val="14"/>
        <color theme="1"/>
        <rFont val="Arial"/>
        <family val="2"/>
      </rPr>
      <t xml:space="preserve">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</si>
  <si>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La administración de Megacentro no autorizó la instalación del podotáctil ya que, por tratarse de una zona común, éste debe ser gestionada e instalada por ellos, razón por la cual se solicitó a la administración proceder con dicha instalación. 
2. Se adquieren las sillas fijas con reposa brazos, requeridas en atención al usuario, cumpliendo así con la norma.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 en etapa de ejecución.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</si>
  <si>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las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Se elaboran los informes de supervisión requeridos.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</si>
  <si>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La entidad ha realizado mejoras para el cumplimiento óptimo de la norma.
</t>
    </r>
    <r>
      <rPr>
        <b/>
        <sz val="14"/>
        <color theme="1"/>
        <rFont val="Arial"/>
        <family val="2"/>
      </rPr>
      <t xml:space="preserve">Materialización de Evento Potencial Intermedio: </t>
    </r>
    <r>
      <rPr>
        <sz val="14"/>
        <color theme="1"/>
        <rFont val="Arial"/>
        <family val="2"/>
      </rPr>
      <t xml:space="preserve">Se presentó materialización de daño de bienes: 2 discos duros, 2 portátiles y 2 computadores de mesa.
1. Las pólizas que amparan los bienes de la entidad se encuentran actualizadas hasta noviembre de 2025.
2. Los bienes se encuentran actualizados. Cada que se adquiere un bien, se envía la información para su actualización en las pólizas.
3. Durante el periodo se efectúo reclamación a la póliza por 6 bienes dañados, que si bien se intentaron reparar, no fue posible, entonces se procedió con su reclamación a la póliza.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</si>
  <si>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t>Se adjunta evidencia de la reclamación a la póliza.</t>
  </si>
  <si>
    <t xml:space="preserve">Se eliminan los controles 3 y 4 del riesgo GI9 por cuanto el seguimiento del PAA pasa a ser responsabilidad del proceso de Gestión Jurídica, linea de acción de contratación. </t>
  </si>
  <si>
    <t>Se elimina el control 1.2 por cuanto el seguimiento del PAA pasa a ser responsabilidad del proceso de Gestión Jurídica, linea de acción de contratación.</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</si>
  <si>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</si>
  <si>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</si>
  <si>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Actualizada septiembre de 2025</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</si>
  <si>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El Plan de Mantenimiento Preventivo de Infraestructura y Equipos 2025 se ha ejecutado satisfactoriamente, se han plasmado las evidencias en el acta de equipo primario, en la ejecución de los contratos mediante informes de supervisión y en el indicador establecido en el SMO.
2. Se realiza control de impresiones, servicios públicos, uso del transporte, se revisa semanalmente los esquemas de seguridad y se toman medidas de austeridad en cada caso.Se remite evidencias de la austeridad del gasto a control interno.
3. Se realiza entrega de paz y salvos a los contratistas, sin evidenciar faltantes.
4. La vigilancia verifica la salida y entrada de bienes, contando con la autorización de salida la cual reposa en la bitácora de la vigilancia.
5. Durante el periodo evaluado no hubo faltantes en los inventarios de la entidad.
6. Durante el periodo evaluado no hubo hurtos y actos vandálicos en los predios de la entidad, se realiza reuniones semanales de seguimiento a la prestación del servicio de vigilancia, se elaboran informes de supervisión de dicho contrato y se tienen pólizas para asegurar los bienes muebles y sedes de la entidad (póliza No. 9582 todo riesgo daño material Axa Colpatria y la póliza No. 848 55 994000000086 de Incendio Aseguradora Solidaria).
7. Se realizó comité de bienes, donde se dió de baja a bienes inservibles.
8. Durante el periodo evaluado no hubo incendio en los inmuebles de la entidad, se está realizando la contratación del mantenimiento anual a la red contraincendios y recarga de extintores.
</t>
    </r>
    <r>
      <rPr>
        <b/>
        <sz val="14"/>
        <color theme="1"/>
        <rFont val="Arial"/>
        <family val="2"/>
      </rPr>
      <t>Diseño, Efectividad de Controles:</t>
    </r>
    <r>
      <rPr>
        <sz val="14"/>
        <color theme="1"/>
        <rFont val="Arial"/>
        <family val="2"/>
      </rPr>
      <t xml:space="preserve">  El plan de mantenimiento se ha ejecutado satisfactoriamente, se han contratado las necesidades planeadas para la vigencia de acuerdo a su programación, se realiza la supervisión a los contratos, seguimiento y control a los mismos.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</si>
  <si>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al contrato de rocería. El servicio de calibración, custodia documental y mtto red contra incendios se encuentran en proceso de contratación.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t>
    </r>
    <r>
      <rPr>
        <b/>
        <sz val="14"/>
        <color theme="1"/>
        <rFont val="Arial"/>
        <family val="2"/>
      </rPr>
      <t>Acciones derivadas de materialización de eventos / fortalecimiento de controles:</t>
    </r>
    <r>
      <rPr>
        <sz val="14"/>
        <color theme="1"/>
        <rFont val="Arial"/>
        <family val="2"/>
      </rPr>
      <t xml:space="preserve"> NA</t>
    </r>
  </si>
  <si>
    <t>SIFI
Actas</t>
  </si>
  <si>
    <t>Secop II</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</si>
  <si>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no se materializó.
</t>
    </r>
    <r>
      <rPr>
        <b/>
        <sz val="14"/>
        <color theme="1"/>
        <rFont val="Arial"/>
        <family val="2"/>
      </rPr>
      <t xml:space="preserve">Materialización de Evento Potencial Intermedio: </t>
    </r>
    <r>
      <rPr>
        <sz val="14"/>
        <color theme="1"/>
        <rFont val="Arial"/>
        <family val="2"/>
      </rPr>
      <t xml:space="preserve">No se presentó materialización de eventos potenciales intermedios.
1. Las pólizas que amparan los bienes de la entidad se encuentran actualizadas hasta noviembre de 2025.
2. Los bienes se encuentran actualizados. Cada que se adquiere un bien, se envía la información para su actualización en las pólizas.
3. Durante el periodo no hubo reclamaciones a la póliza.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</si>
  <si>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Se elaboran los informes de supervisión requeridos.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</si>
  <si>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han realizado los estudios previos con las especificaciones técnicas suficientes para garantizar la idoneidad de los servicios o bienes adquiridos.
2. Se realiza una adecuada supervisión a los contratos, dejando evidencias del cumplimiento en los informes de supervisión y actas de reuniones.
3. Se elaboran los informes de supervisión que dan cuenta del recibo a satisfacción de los bienes y servicios contratados.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</si>
  <si>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Nota Subdirección de Planeación: Riesgo no materializado. Se cumple con los requisitos de infraestructura según NTC 6047 en la sede Megacentro (sede principal de ISVIMED).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Se intaló el podotáctil en el piso 10, el edificio cuenta con rampas y pasamanos adecuados. 
2. En la sala de espera de atención al usuario se cuenta con el mobiliario adecuado.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encuentran implementados y son efectivos.
</t>
    </r>
    <r>
      <rPr>
        <b/>
        <sz val="14"/>
        <color theme="1"/>
        <rFont val="Arial"/>
        <family val="2"/>
      </rPr>
      <t>Acciones derivadas de materialización de eventos / fortalecimiento de controles:</t>
    </r>
    <r>
      <rPr>
        <sz val="14"/>
        <color theme="1"/>
        <rFont val="Arial"/>
        <family val="2"/>
      </rPr>
      <t>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</si>
</sst>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sz val="14"/>
      <color rgb="FF00000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2"/>
      <color rgb="FFFF0000"/>
      <name val="Arial Narrow"/>
      <family val="2"/>
    </font>
    <font>
      <b/>
      <sz val="12"/>
      <color theme="0"/>
      <name val="Arial Narrow"/>
      <family val="2"/>
    </font>
    <font>
      <b/>
      <sz val="12"/>
      <color theme="1" tint="4.9989318521683403E-2"/>
      <name val="Arial Narrow"/>
      <family val="2"/>
    </font>
    <font>
      <sz val="14"/>
      <color theme="1"/>
      <name val="Arial"/>
      <family val="2"/>
    </font>
    <font>
      <b/>
      <sz val="14"/>
      <color theme="1"/>
      <name val="Arial"/>
      <family val="2"/>
    </font>
    <font>
      <sz val="14"/>
      <color rgb="FFFF0000"/>
      <name val="Arial"/>
      <family val="2"/>
    </font>
    <font>
      <b/>
      <sz val="12"/>
      <color rgb="FFFF0000"/>
      <name val="Arial Narrow"/>
      <family val="2"/>
    </font>
    <font>
      <b/>
      <sz val="11"/>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0" fillId="0" borderId="0" applyFont="0" applyFill="0" applyBorder="0" applyAlignment="0" applyProtection="0"/>
    <xf numFmtId="0" fontId="34" fillId="0" borderId="0"/>
    <xf numFmtId="0" fontId="35" fillId="0" borderId="0"/>
    <xf numFmtId="0" fontId="3" fillId="0" borderId="0"/>
  </cellStyleXfs>
  <cellXfs count="385">
    <xf numFmtId="0" fontId="0" fillId="0" borderId="0" xfId="0"/>
    <xf numFmtId="0" fontId="3" fillId="0" borderId="0" xfId="0" applyFont="1"/>
    <xf numFmtId="0" fontId="1" fillId="0" borderId="1" xfId="0" applyFont="1" applyBorder="1" applyAlignment="1">
      <alignment horizontal="left" vertical="center" wrapText="1" indent="1" readingOrder="1"/>
    </xf>
    <xf numFmtId="0" fontId="4" fillId="0" borderId="0" xfId="0" applyFont="1" applyAlignment="1">
      <alignment horizontal="center" vertical="center" wrapText="1"/>
    </xf>
    <xf numFmtId="0" fontId="11" fillId="0" borderId="0" xfId="0" applyFont="1"/>
    <xf numFmtId="0" fontId="9" fillId="0" borderId="0" xfId="0" applyFont="1"/>
    <xf numFmtId="0" fontId="19" fillId="0" borderId="0" xfId="0" applyFont="1"/>
    <xf numFmtId="0" fontId="22" fillId="0" borderId="0" xfId="0" applyFont="1"/>
    <xf numFmtId="0" fontId="0" fillId="3" borderId="0" xfId="0" applyFill="1"/>
    <xf numFmtId="0" fontId="12" fillId="3" borderId="0" xfId="0" applyFont="1" applyFill="1" applyAlignment="1">
      <alignment vertical="center"/>
    </xf>
    <xf numFmtId="0" fontId="3" fillId="3" borderId="0" xfId="0" applyFont="1" applyFill="1"/>
    <xf numFmtId="0" fontId="26" fillId="3" borderId="0" xfId="0" applyFont="1" applyFill="1"/>
    <xf numFmtId="0" fontId="27" fillId="3" borderId="19" xfId="0" applyFont="1" applyFill="1" applyBorder="1" applyAlignment="1">
      <alignment horizontal="center" vertical="center" wrapText="1" readingOrder="1"/>
    </xf>
    <xf numFmtId="0" fontId="28" fillId="3" borderId="19" xfId="0" applyFont="1" applyFill="1" applyBorder="1" applyAlignment="1">
      <alignment horizontal="justify" vertical="center" wrapText="1" readingOrder="1"/>
    </xf>
    <xf numFmtId="9" fontId="27" fillId="3" borderId="28" xfId="0" applyNumberFormat="1"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8" fillId="3" borderId="18" xfId="0" applyFont="1" applyFill="1" applyBorder="1" applyAlignment="1">
      <alignment horizontal="justify" vertical="center" wrapText="1" readingOrder="1"/>
    </xf>
    <xf numFmtId="9" fontId="27" fillId="3" borderId="23" xfId="0" applyNumberFormat="1" applyFont="1" applyFill="1" applyBorder="1" applyAlignment="1">
      <alignment horizontal="center" vertical="center" wrapText="1" readingOrder="1"/>
    </xf>
    <xf numFmtId="0" fontId="28" fillId="3" borderId="23"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xf numFmtId="0" fontId="28" fillId="3" borderId="25" xfId="0" applyFont="1" applyFill="1" applyBorder="1" applyAlignment="1">
      <alignment horizontal="justify" vertical="center" wrapText="1" readingOrder="1"/>
    </xf>
    <xf numFmtId="0" fontId="28" fillId="3" borderId="26" xfId="0" applyFont="1" applyFill="1" applyBorder="1" applyAlignment="1">
      <alignment horizontal="center" vertical="center" wrapText="1" readingOrder="1"/>
    </xf>
    <xf numFmtId="0" fontId="33" fillId="3" borderId="0" xfId="0" applyFont="1" applyFill="1"/>
    <xf numFmtId="0" fontId="9" fillId="3" borderId="0" xfId="0" applyFont="1" applyFill="1"/>
    <xf numFmtId="0" fontId="2" fillId="3" borderId="0" xfId="0" applyFont="1" applyFill="1" applyAlignment="1">
      <alignment vertical="center"/>
    </xf>
    <xf numFmtId="0" fontId="11" fillId="3" borderId="0" xfId="0" applyFont="1" applyFill="1"/>
    <xf numFmtId="0" fontId="2" fillId="3" borderId="0" xfId="0" applyFont="1" applyFill="1" applyAlignment="1">
      <alignment horizontal="left" vertical="center"/>
    </xf>
    <xf numFmtId="0" fontId="0" fillId="0" borderId="0" xfId="0" applyAlignment="1">
      <alignment horizontal="center" wrapText="1"/>
    </xf>
    <xf numFmtId="0" fontId="32" fillId="0" borderId="0" xfId="0" applyFont="1" applyAlignment="1">
      <alignment horizontal="center" vertical="center"/>
    </xf>
    <xf numFmtId="0" fontId="27" fillId="3" borderId="22" xfId="0" applyFont="1" applyFill="1" applyBorder="1" applyAlignment="1">
      <alignment horizontal="center" vertical="center" wrapText="1" readingOrder="1"/>
    </xf>
    <xf numFmtId="0" fontId="32" fillId="0" borderId="0" xfId="0" applyFont="1" applyAlignment="1">
      <alignment vertical="center"/>
    </xf>
    <xf numFmtId="0" fontId="30" fillId="10" borderId="18" xfId="0" applyFont="1" applyFill="1" applyBorder="1" applyAlignment="1">
      <alignment horizontal="center" vertical="center" wrapText="1"/>
    </xf>
    <xf numFmtId="0" fontId="23" fillId="0" borderId="40" xfId="0" applyFont="1" applyBorder="1" applyAlignment="1">
      <alignment horizontal="justify" vertical="center" wrapText="1" readingOrder="1"/>
    </xf>
    <xf numFmtId="0" fontId="38" fillId="15" borderId="41" xfId="0" applyFont="1" applyFill="1" applyBorder="1" applyAlignment="1">
      <alignment vertical="center" wrapText="1"/>
    </xf>
    <xf numFmtId="0" fontId="38" fillId="15" borderId="42" xfId="0" applyFont="1" applyFill="1" applyBorder="1" applyAlignment="1">
      <alignment vertical="center" wrapText="1"/>
    </xf>
    <xf numFmtId="0" fontId="8" fillId="3" borderId="40" xfId="0" applyFont="1" applyFill="1" applyBorder="1" applyAlignment="1">
      <alignment horizontal="justify" vertical="center" wrapText="1" readingOrder="1"/>
    </xf>
    <xf numFmtId="0" fontId="38" fillId="15" borderId="43" xfId="0" applyFont="1" applyFill="1" applyBorder="1" applyAlignment="1">
      <alignment vertical="center" wrapText="1"/>
    </xf>
    <xf numFmtId="0" fontId="38" fillId="15" borderId="35" xfId="0" applyFont="1" applyFill="1" applyBorder="1" applyAlignment="1">
      <alignment vertical="center" wrapText="1"/>
    </xf>
    <xf numFmtId="0" fontId="38" fillId="15" borderId="39" xfId="0" applyFont="1" applyFill="1" applyBorder="1" applyAlignment="1">
      <alignment vertical="center" wrapText="1"/>
    </xf>
    <xf numFmtId="0" fontId="38" fillId="15" borderId="19" xfId="0" applyFont="1" applyFill="1" applyBorder="1" applyAlignment="1">
      <alignment vertical="center" wrapText="1"/>
    </xf>
    <xf numFmtId="0" fontId="8" fillId="3" borderId="0" xfId="0" applyFont="1" applyFill="1" applyAlignment="1">
      <alignment horizontal="justify" vertical="center" wrapText="1" readingOrder="1"/>
    </xf>
    <xf numFmtId="0" fontId="8" fillId="0" borderId="0" xfId="0" applyFont="1" applyAlignment="1">
      <alignment horizontal="justify" vertical="center" wrapText="1" readingOrder="1"/>
    </xf>
    <xf numFmtId="0" fontId="20" fillId="0" borderId="0" xfId="0" applyFont="1" applyAlignment="1">
      <alignment vertical="center"/>
    </xf>
    <xf numFmtId="0" fontId="21" fillId="0" borderId="0" xfId="0" applyFont="1"/>
    <xf numFmtId="0" fontId="27" fillId="16" borderId="30" xfId="0" applyFont="1" applyFill="1" applyBorder="1" applyAlignment="1">
      <alignment horizontal="center" vertical="center" wrapText="1" readingOrder="1"/>
    </xf>
    <xf numFmtId="0" fontId="27" fillId="16" borderId="31" xfId="0" applyFont="1" applyFill="1" applyBorder="1" applyAlignment="1">
      <alignment horizontal="center" vertical="center" wrapText="1" readingOrder="1"/>
    </xf>
    <xf numFmtId="0" fontId="5" fillId="6" borderId="18" xfId="0" applyFont="1" applyFill="1" applyBorder="1" applyAlignment="1">
      <alignment horizontal="center" vertical="center" wrapText="1" readingOrder="1"/>
    </xf>
    <xf numFmtId="0" fontId="6" fillId="0" borderId="18" xfId="0" applyFont="1" applyBorder="1" applyAlignment="1">
      <alignment horizontal="justify" vertical="center" wrapText="1" readingOrder="1"/>
    </xf>
    <xf numFmtId="9" fontId="6" fillId="0" borderId="18" xfId="0" applyNumberFormat="1" applyFont="1" applyBorder="1" applyAlignment="1">
      <alignment horizontal="center" vertical="center" wrapText="1" readingOrder="1"/>
    </xf>
    <xf numFmtId="0" fontId="6" fillId="5" borderId="18" xfId="0" applyFont="1" applyFill="1" applyBorder="1" applyAlignment="1">
      <alignment horizontal="center" vertical="center" wrapText="1" readingOrder="1"/>
    </xf>
    <xf numFmtId="0" fontId="6" fillId="7" borderId="18" xfId="0" applyFont="1" applyFill="1" applyBorder="1" applyAlignment="1">
      <alignment horizontal="center" vertical="center" wrapText="1" readingOrder="1"/>
    </xf>
    <xf numFmtId="0" fontId="6" fillId="4" borderId="18" xfId="0" applyFont="1" applyFill="1" applyBorder="1" applyAlignment="1">
      <alignment horizontal="center" vertical="center" wrapText="1" readingOrder="1"/>
    </xf>
    <xf numFmtId="0" fontId="6" fillId="8" borderId="18" xfId="0" applyFont="1" applyFill="1" applyBorder="1" applyAlignment="1">
      <alignment horizontal="center" vertical="center" wrapText="1" readingOrder="1"/>
    </xf>
    <xf numFmtId="0" fontId="7" fillId="9" borderId="18" xfId="0" applyFont="1" applyFill="1" applyBorder="1" applyAlignment="1">
      <alignment horizontal="center" vertical="center" wrapText="1" readingOrder="1"/>
    </xf>
    <xf numFmtId="0" fontId="38" fillId="15" borderId="0" xfId="0" applyFont="1" applyFill="1" applyAlignment="1">
      <alignment vertical="center" wrapText="1"/>
    </xf>
    <xf numFmtId="0" fontId="30" fillId="0" borderId="40" xfId="0" applyFont="1" applyBorder="1" applyAlignment="1">
      <alignment horizontal="center" vertical="center" wrapText="1"/>
    </xf>
    <xf numFmtId="0" fontId="27" fillId="3" borderId="0" xfId="0" applyFont="1" applyFill="1" applyAlignment="1">
      <alignment horizontal="center" vertical="center" wrapText="1" readingOrder="1"/>
    </xf>
    <xf numFmtId="0" fontId="28" fillId="3" borderId="0" xfId="0" applyFont="1" applyFill="1" applyAlignment="1">
      <alignment horizontal="justify" vertical="center" wrapText="1" readingOrder="1"/>
    </xf>
    <xf numFmtId="0" fontId="28" fillId="3" borderId="0" xfId="0" applyFont="1" applyFill="1" applyAlignment="1">
      <alignment horizontal="center" vertical="center" wrapText="1" readingOrder="1"/>
    </xf>
    <xf numFmtId="0" fontId="31" fillId="0" borderId="18" xfId="0" applyFont="1" applyBorder="1" applyAlignment="1">
      <alignment vertical="center"/>
    </xf>
    <xf numFmtId="0" fontId="40" fillId="3" borderId="0" xfId="0" applyFont="1" applyFill="1" applyAlignment="1">
      <alignment horizontal="center" vertical="center"/>
    </xf>
    <xf numFmtId="0" fontId="41" fillId="3" borderId="0" xfId="0" applyFont="1" applyFill="1" applyAlignment="1">
      <alignment horizontal="center" vertical="center"/>
    </xf>
    <xf numFmtId="0" fontId="36" fillId="0" borderId="0" xfId="0" applyFont="1"/>
    <xf numFmtId="0" fontId="41" fillId="0" borderId="0" xfId="0" applyFont="1" applyAlignment="1">
      <alignment horizontal="center" vertical="center"/>
    </xf>
    <xf numFmtId="0" fontId="45" fillId="3" borderId="0" xfId="0" applyFont="1" applyFill="1" applyAlignment="1">
      <alignment horizontal="center" vertical="center" wrapText="1"/>
    </xf>
    <xf numFmtId="0" fontId="46" fillId="3" borderId="0" xfId="0" applyFont="1" applyFill="1" applyAlignment="1">
      <alignment vertical="center" wrapText="1"/>
    </xf>
    <xf numFmtId="0" fontId="44" fillId="3" borderId="0" xfId="0" applyFont="1" applyFill="1" applyAlignment="1">
      <alignment horizontal="center" vertical="center" wrapText="1"/>
    </xf>
    <xf numFmtId="0" fontId="46" fillId="3" borderId="0" xfId="0" applyFont="1" applyFill="1" applyAlignment="1">
      <alignment horizontal="center" vertical="center" wrapText="1"/>
    </xf>
    <xf numFmtId="0" fontId="44" fillId="3" borderId="0" xfId="0" applyFont="1" applyFill="1" applyAlignment="1">
      <alignment vertical="center" wrapText="1"/>
    </xf>
    <xf numFmtId="0" fontId="41" fillId="3" borderId="0" xfId="0" applyFont="1" applyFill="1" applyAlignment="1">
      <alignment vertical="center" wrapText="1"/>
    </xf>
    <xf numFmtId="0" fontId="44" fillId="3" borderId="0" xfId="0" applyFont="1" applyFill="1" applyAlignment="1">
      <alignment horizontal="center" vertical="center"/>
    </xf>
    <xf numFmtId="0" fontId="41" fillId="16" borderId="18" xfId="0" applyFont="1" applyFill="1" applyBorder="1" applyAlignment="1">
      <alignment horizontal="left" vertical="center"/>
    </xf>
    <xf numFmtId="0" fontId="48" fillId="17" borderId="18" xfId="0" applyFont="1" applyFill="1" applyBorder="1" applyAlignment="1">
      <alignment horizontal="center" vertical="center"/>
    </xf>
    <xf numFmtId="0" fontId="48" fillId="17" borderId="18" xfId="0" applyFont="1" applyFill="1" applyBorder="1" applyAlignment="1">
      <alignment horizontal="center" vertical="center" wrapText="1"/>
    </xf>
    <xf numFmtId="0" fontId="41" fillId="3" borderId="18" xfId="0" applyFont="1" applyFill="1" applyBorder="1" applyAlignment="1">
      <alignment horizontal="center" vertical="center"/>
    </xf>
    <xf numFmtId="0" fontId="50" fillId="3" borderId="37" xfId="0" applyFont="1" applyFill="1" applyBorder="1" applyAlignment="1">
      <alignment horizontal="center" vertical="center"/>
    </xf>
    <xf numFmtId="0" fontId="50" fillId="3" borderId="38" xfId="0" applyFont="1" applyFill="1" applyBorder="1" applyAlignment="1">
      <alignment horizontal="center" vertical="center" wrapText="1"/>
    </xf>
    <xf numFmtId="0" fontId="50" fillId="3" borderId="36" xfId="0" applyFont="1" applyFill="1" applyBorder="1" applyAlignment="1">
      <alignment horizontal="center" vertical="center"/>
    </xf>
    <xf numFmtId="0" fontId="50" fillId="3" borderId="0" xfId="0" applyFont="1" applyFill="1" applyAlignment="1">
      <alignment horizontal="center" vertical="center"/>
    </xf>
    <xf numFmtId="0" fontId="50" fillId="3" borderId="38" xfId="0" applyFont="1" applyFill="1" applyBorder="1" applyAlignment="1">
      <alignment horizontal="center" vertical="center"/>
    </xf>
    <xf numFmtId="0" fontId="50" fillId="3" borderId="19" xfId="0" applyFont="1" applyFill="1" applyBorder="1" applyAlignment="1" applyProtection="1">
      <alignment horizontal="center" vertical="center" wrapText="1"/>
      <protection hidden="1"/>
    </xf>
    <xf numFmtId="0" fontId="41" fillId="3" borderId="18" xfId="0" applyFont="1" applyFill="1" applyBorder="1" applyAlignment="1" applyProtection="1">
      <alignment horizontal="left" vertical="center" wrapText="1"/>
      <protection hidden="1"/>
    </xf>
    <xf numFmtId="0" fontId="50" fillId="3" borderId="34" xfId="0" applyFont="1" applyFill="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protection hidden="1"/>
    </xf>
    <xf numFmtId="0" fontId="25" fillId="3" borderId="0" xfId="0" applyFont="1" applyFill="1" applyProtection="1">
      <protection hidden="1"/>
    </xf>
    <xf numFmtId="0" fontId="25" fillId="0" borderId="0" xfId="0" applyFont="1" applyProtection="1">
      <protection hidden="1"/>
    </xf>
    <xf numFmtId="0" fontId="25" fillId="3" borderId="0" xfId="0" applyFont="1" applyFill="1" applyAlignment="1" applyProtection="1">
      <alignment horizontal="center" vertical="center"/>
      <protection hidden="1"/>
    </xf>
    <xf numFmtId="0" fontId="25" fillId="3" borderId="0" xfId="0" applyFont="1" applyFill="1" applyAlignment="1" applyProtection="1">
      <alignment horizontal="left" vertical="center"/>
      <protection hidden="1"/>
    </xf>
    <xf numFmtId="0" fontId="25" fillId="3" borderId="0" xfId="0" applyFont="1" applyFill="1" applyAlignment="1" applyProtection="1">
      <alignment horizontal="center"/>
      <protection hidden="1"/>
    </xf>
    <xf numFmtId="0" fontId="47" fillId="0" borderId="0" xfId="0" applyFont="1" applyAlignment="1" applyProtection="1">
      <alignment vertical="center"/>
      <protection hidden="1"/>
    </xf>
    <xf numFmtId="0" fontId="47" fillId="0" borderId="37" xfId="0" applyFont="1" applyBorder="1" applyAlignment="1" applyProtection="1">
      <alignment vertical="center"/>
      <protection hidden="1"/>
    </xf>
    <xf numFmtId="0" fontId="47" fillId="14" borderId="18" xfId="0" applyFont="1" applyFill="1" applyBorder="1" applyAlignment="1" applyProtection="1">
      <alignment horizontal="center" vertical="center" textRotation="90"/>
      <protection hidden="1"/>
    </xf>
    <xf numFmtId="0" fontId="25" fillId="14" borderId="0" xfId="0" applyFont="1" applyFill="1" applyProtection="1">
      <protection hidden="1"/>
    </xf>
    <xf numFmtId="0" fontId="55" fillId="14" borderId="36" xfId="0" applyFont="1" applyFill="1" applyBorder="1" applyAlignment="1" applyProtection="1">
      <alignment horizontal="center" vertical="center" wrapText="1"/>
      <protection hidden="1"/>
    </xf>
    <xf numFmtId="0" fontId="47" fillId="3" borderId="0" xfId="0" applyFont="1" applyFill="1" applyAlignment="1" applyProtection="1">
      <alignment horizontal="center" vertical="center"/>
      <protection hidden="1"/>
    </xf>
    <xf numFmtId="0" fontId="47" fillId="2" borderId="0" xfId="0" applyFont="1" applyFill="1" applyAlignment="1" applyProtection="1">
      <alignment horizontal="center" vertical="center"/>
      <protection hidden="1"/>
    </xf>
    <xf numFmtId="0" fontId="25" fillId="0" borderId="18"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protection hidden="1"/>
    </xf>
    <xf numFmtId="9" fontId="25" fillId="0" borderId="18" xfId="0" applyNumberFormat="1" applyFont="1" applyBorder="1" applyAlignment="1" applyProtection="1">
      <alignment horizontal="center" vertical="center"/>
      <protection hidden="1"/>
    </xf>
    <xf numFmtId="164" fontId="25" fillId="0" borderId="18" xfId="1" applyNumberFormat="1" applyFont="1" applyBorder="1" applyAlignment="1" applyProtection="1">
      <alignment horizontal="center" vertical="center"/>
      <protection hidden="1"/>
    </xf>
    <xf numFmtId="0" fontId="47" fillId="0" borderId="18" xfId="0" applyFont="1" applyBorder="1" applyAlignment="1" applyProtection="1">
      <alignment horizontal="center" vertical="center" textRotation="90" wrapText="1"/>
      <protection hidden="1"/>
    </xf>
    <xf numFmtId="164" fontId="25" fillId="0" borderId="18" xfId="0" applyNumberFormat="1" applyFont="1" applyBorder="1" applyAlignment="1" applyProtection="1">
      <alignment horizontal="center" vertical="center"/>
      <protection hidden="1"/>
    </xf>
    <xf numFmtId="0" fontId="25" fillId="3" borderId="0" xfId="0" applyFont="1" applyFill="1" applyAlignment="1" applyProtection="1">
      <alignment vertical="center"/>
      <protection hidden="1"/>
    </xf>
    <xf numFmtId="0" fontId="25" fillId="0" borderId="0" xfId="0" applyFont="1" applyAlignment="1" applyProtection="1">
      <alignment vertical="center"/>
      <protection hidden="1"/>
    </xf>
    <xf numFmtId="0" fontId="41" fillId="0" borderId="19" xfId="0" applyFont="1" applyBorder="1" applyAlignment="1" applyProtection="1">
      <alignment horizontal="left" vertical="center" wrapText="1"/>
      <protection hidden="1"/>
    </xf>
    <xf numFmtId="0" fontId="41" fillId="0" borderId="18" xfId="0" applyFont="1" applyBorder="1" applyAlignment="1" applyProtection="1">
      <alignment horizontal="left" vertical="center" wrapText="1"/>
      <protection hidden="1"/>
    </xf>
    <xf numFmtId="0" fontId="41" fillId="3" borderId="0" xfId="0" applyFont="1" applyFill="1" applyAlignment="1" applyProtection="1">
      <alignment horizontal="left" vertical="center" wrapText="1"/>
      <protection hidden="1"/>
    </xf>
    <xf numFmtId="0" fontId="41" fillId="3" borderId="19" xfId="0" applyFont="1" applyFill="1" applyBorder="1" applyAlignment="1" applyProtection="1">
      <alignment horizontal="center" vertical="center" wrapText="1"/>
      <protection hidden="1"/>
    </xf>
    <xf numFmtId="0" fontId="25" fillId="0" borderId="18" xfId="0" applyFont="1" applyBorder="1" applyAlignment="1" applyProtection="1">
      <alignment horizontal="center" vertical="center" wrapText="1"/>
      <protection hidden="1"/>
    </xf>
    <xf numFmtId="0" fontId="39" fillId="0" borderId="18" xfId="0" applyFont="1" applyBorder="1" applyAlignment="1" applyProtection="1">
      <alignment horizontal="center" vertical="center" wrapText="1"/>
      <protection hidden="1"/>
    </xf>
    <xf numFmtId="0" fontId="25" fillId="3" borderId="18" xfId="0" applyFont="1" applyFill="1" applyBorder="1" applyAlignment="1" applyProtection="1">
      <alignment horizontal="center" vertical="center" wrapText="1"/>
      <protection hidden="1"/>
    </xf>
    <xf numFmtId="0" fontId="47" fillId="0" borderId="0" xfId="0" applyFont="1" applyAlignment="1" applyProtection="1">
      <alignment horizontal="left" vertical="center"/>
      <protection hidden="1"/>
    </xf>
    <xf numFmtId="0" fontId="25" fillId="0" borderId="0" xfId="0" applyFont="1" applyAlignment="1" applyProtection="1">
      <alignment horizontal="center" vertical="center"/>
      <protection hidden="1"/>
    </xf>
    <xf numFmtId="0" fontId="25" fillId="0" borderId="0" xfId="0" applyFont="1" applyAlignment="1" applyProtection="1">
      <alignment horizontal="center"/>
      <protection hidden="1"/>
    </xf>
    <xf numFmtId="0" fontId="41" fillId="3" borderId="18" xfId="0" applyFont="1" applyFill="1" applyBorder="1" applyAlignment="1" applyProtection="1">
      <alignment vertical="center" wrapText="1"/>
      <protection hidden="1"/>
    </xf>
    <xf numFmtId="0" fontId="25" fillId="0" borderId="18" xfId="0" applyFont="1" applyBorder="1" applyAlignment="1" applyProtection="1">
      <alignment vertical="center" wrapText="1"/>
      <protection hidden="1"/>
    </xf>
    <xf numFmtId="0" fontId="41" fillId="3" borderId="18" xfId="0" applyFont="1" applyFill="1" applyBorder="1" applyAlignment="1" applyProtection="1">
      <alignment horizontal="center" vertical="center" wrapText="1"/>
      <protection hidden="1"/>
    </xf>
    <xf numFmtId="0" fontId="39" fillId="0" borderId="18" xfId="0" applyFont="1" applyBorder="1" applyAlignment="1" applyProtection="1">
      <alignment vertical="center" wrapText="1"/>
      <protection hidden="1"/>
    </xf>
    <xf numFmtId="0" fontId="25" fillId="14" borderId="18" xfId="0" applyFont="1" applyFill="1" applyBorder="1" applyAlignment="1" applyProtection="1">
      <alignment horizontal="center"/>
      <protection hidden="1"/>
    </xf>
    <xf numFmtId="0" fontId="25" fillId="14" borderId="18" xfId="0" applyFont="1" applyFill="1" applyBorder="1" applyAlignment="1" applyProtection="1">
      <alignment horizontal="center" vertical="center"/>
      <protection hidden="1"/>
    </xf>
    <xf numFmtId="14" fontId="25" fillId="0" borderId="18" xfId="0" applyNumberFormat="1" applyFont="1" applyBorder="1" applyAlignment="1" applyProtection="1">
      <alignment horizontal="center" vertical="center" wrapText="1"/>
      <protection hidden="1"/>
    </xf>
    <xf numFmtId="0" fontId="41" fillId="3" borderId="36" xfId="0" applyFont="1" applyFill="1" applyBorder="1" applyAlignment="1">
      <alignment horizontal="center" vertical="center"/>
    </xf>
    <xf numFmtId="0" fontId="41" fillId="3" borderId="38" xfId="0" applyFont="1" applyFill="1" applyBorder="1" applyAlignment="1">
      <alignment horizontal="center" vertical="center"/>
    </xf>
    <xf numFmtId="0" fontId="41" fillId="3" borderId="37" xfId="0" applyFont="1" applyFill="1" applyBorder="1" applyAlignment="1">
      <alignment horizontal="center" vertical="center"/>
    </xf>
    <xf numFmtId="0" fontId="50" fillId="3" borderId="36" xfId="0" applyFont="1" applyFill="1" applyBorder="1" applyAlignment="1">
      <alignment horizontal="center" vertical="center"/>
    </xf>
    <xf numFmtId="0" fontId="50" fillId="3" borderId="38" xfId="0" applyFont="1" applyFill="1" applyBorder="1" applyAlignment="1">
      <alignment horizontal="center" vertical="center"/>
    </xf>
    <xf numFmtId="0" fontId="50" fillId="3" borderId="37" xfId="0" applyFont="1" applyFill="1" applyBorder="1" applyAlignment="1">
      <alignment horizontal="center"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2" fillId="17" borderId="0" xfId="0" applyFont="1" applyFill="1" applyAlignment="1">
      <alignment horizontal="center" vertical="center"/>
    </xf>
    <xf numFmtId="0" fontId="41" fillId="16" borderId="18" xfId="0" applyFont="1" applyFill="1" applyBorder="1" applyAlignment="1">
      <alignment horizontal="left" vertical="center"/>
    </xf>
    <xf numFmtId="0" fontId="41" fillId="3" borderId="18" xfId="0" applyFont="1" applyFill="1" applyBorder="1" applyAlignment="1">
      <alignment horizontal="center" vertical="center"/>
    </xf>
    <xf numFmtId="0" fontId="41" fillId="16" borderId="19" xfId="0" applyFont="1" applyFill="1" applyBorder="1" applyAlignment="1">
      <alignment horizontal="left" vertical="center"/>
    </xf>
    <xf numFmtId="0" fontId="39" fillId="0" borderId="44" xfId="0" applyFont="1" applyBorder="1" applyAlignment="1">
      <alignment horizontal="center" vertical="center"/>
    </xf>
    <xf numFmtId="0" fontId="39" fillId="0" borderId="40" xfId="0" applyFont="1" applyBorder="1" applyAlignment="1">
      <alignment horizontal="center" vertical="center"/>
    </xf>
    <xf numFmtId="0" fontId="39" fillId="0" borderId="45" xfId="0" applyFont="1" applyBorder="1" applyAlignment="1">
      <alignment horizontal="center" vertical="center"/>
    </xf>
    <xf numFmtId="0" fontId="37" fillId="0" borderId="44" xfId="0" applyFont="1" applyBorder="1" applyAlignment="1">
      <alignment horizontal="center" vertical="center"/>
    </xf>
    <xf numFmtId="0" fontId="37" fillId="0" borderId="33" xfId="0" applyFont="1" applyBorder="1" applyAlignment="1">
      <alignment horizontal="center" vertical="center"/>
    </xf>
    <xf numFmtId="0" fontId="37" fillId="0" borderId="41" xfId="0" applyFont="1" applyBorder="1" applyAlignment="1">
      <alignment horizontal="center" vertical="center"/>
    </xf>
    <xf numFmtId="0" fontId="37" fillId="0" borderId="40" xfId="0" applyFont="1" applyBorder="1" applyAlignment="1">
      <alignment horizontal="center" vertical="center"/>
    </xf>
    <xf numFmtId="0" fontId="37" fillId="0" borderId="0" xfId="0" applyFont="1" applyAlignment="1">
      <alignment horizontal="center" vertical="center"/>
    </xf>
    <xf numFmtId="0" fontId="37" fillId="0" borderId="42" xfId="0" applyFont="1" applyBorder="1" applyAlignment="1">
      <alignment horizontal="center" vertical="center"/>
    </xf>
    <xf numFmtId="0" fontId="37" fillId="0" borderId="45" xfId="0" applyFont="1" applyBorder="1" applyAlignment="1">
      <alignment horizontal="center" vertical="center"/>
    </xf>
    <xf numFmtId="0" fontId="37" fillId="0" borderId="34" xfId="0" applyFont="1" applyBorder="1" applyAlignment="1">
      <alignment horizontal="center" vertical="center"/>
    </xf>
    <xf numFmtId="0" fontId="37" fillId="0" borderId="43" xfId="0" applyFont="1" applyBorder="1" applyAlignment="1">
      <alignment horizontal="center" vertical="center"/>
    </xf>
    <xf numFmtId="0" fontId="31" fillId="0" borderId="18" xfId="0" applyFont="1" applyBorder="1" applyAlignment="1">
      <alignment horizontal="left" vertical="center"/>
    </xf>
    <xf numFmtId="0" fontId="48" fillId="17" borderId="18" xfId="0" applyFont="1" applyFill="1" applyBorder="1" applyAlignment="1">
      <alignment horizontal="center" vertical="center" wrapText="1"/>
    </xf>
    <xf numFmtId="0" fontId="48" fillId="17" borderId="18" xfId="0" applyFont="1" applyFill="1" applyBorder="1" applyAlignment="1">
      <alignment horizontal="center" vertical="center"/>
    </xf>
    <xf numFmtId="0" fontId="46" fillId="3" borderId="18" xfId="0" applyFont="1" applyFill="1" applyBorder="1" applyAlignment="1">
      <alignment horizontal="center" vertical="center" wrapText="1"/>
    </xf>
    <xf numFmtId="0" fontId="25" fillId="0" borderId="18" xfId="0" applyFont="1" applyBorder="1" applyAlignment="1">
      <alignment horizontal="center" vertical="center" wrapText="1"/>
    </xf>
    <xf numFmtId="0" fontId="51" fillId="3" borderId="18" xfId="0" applyFont="1" applyFill="1" applyBorder="1" applyAlignment="1">
      <alignment horizontal="center" vertical="center" wrapText="1"/>
    </xf>
    <xf numFmtId="0" fontId="52" fillId="0" borderId="18" xfId="0" applyFont="1" applyBorder="1" applyAlignment="1">
      <alignment horizontal="left" vertical="center" wrapText="1"/>
    </xf>
    <xf numFmtId="0" fontId="52" fillId="0" borderId="18" xfId="0" applyFont="1" applyBorder="1" applyAlignment="1">
      <alignment horizontal="center" vertical="center" wrapText="1"/>
    </xf>
    <xf numFmtId="0" fontId="39" fillId="0" borderId="18" xfId="0" applyFont="1" applyBorder="1" applyAlignment="1">
      <alignment horizontal="center" vertical="center"/>
    </xf>
    <xf numFmtId="0" fontId="43" fillId="14" borderId="18" xfId="0" applyFont="1" applyFill="1" applyBorder="1" applyAlignment="1">
      <alignment horizontal="left" vertical="center"/>
    </xf>
    <xf numFmtId="0" fontId="44" fillId="3" borderId="18" xfId="0" applyFont="1" applyFill="1" applyBorder="1" applyAlignment="1">
      <alignment horizontal="center" vertical="center"/>
    </xf>
    <xf numFmtId="0" fontId="43" fillId="14" borderId="36" xfId="0" applyFont="1" applyFill="1" applyBorder="1" applyAlignment="1">
      <alignment horizontal="left" vertical="center"/>
    </xf>
    <xf numFmtId="0" fontId="43" fillId="14" borderId="37" xfId="0" applyFont="1" applyFill="1" applyBorder="1" applyAlignment="1">
      <alignment horizontal="left" vertical="center"/>
    </xf>
    <xf numFmtId="0" fontId="43" fillId="14" borderId="38" xfId="0" applyFont="1" applyFill="1" applyBorder="1" applyAlignment="1">
      <alignment horizontal="left" vertical="center"/>
    </xf>
    <xf numFmtId="0" fontId="44" fillId="3" borderId="36" xfId="0" applyFont="1" applyFill="1" applyBorder="1" applyAlignment="1">
      <alignment horizontal="center" vertical="center" wrapText="1"/>
    </xf>
    <xf numFmtId="0" fontId="44" fillId="3" borderId="37" xfId="0" applyFont="1" applyFill="1" applyBorder="1" applyAlignment="1">
      <alignment horizontal="center" vertical="center" wrapText="1"/>
    </xf>
    <xf numFmtId="0" fontId="44" fillId="3" borderId="38" xfId="0" applyFont="1" applyFill="1" applyBorder="1" applyAlignment="1">
      <alignment horizontal="center" vertical="center" wrapText="1"/>
    </xf>
    <xf numFmtId="0" fontId="43" fillId="14" borderId="18" xfId="0" applyFont="1" applyFill="1" applyBorder="1" applyAlignment="1">
      <alignment horizontal="left" vertical="center" wrapText="1"/>
    </xf>
    <xf numFmtId="0" fontId="49" fillId="17" borderId="18" xfId="0" applyFont="1" applyFill="1" applyBorder="1" applyAlignment="1">
      <alignment horizontal="center" vertical="center" wrapText="1"/>
    </xf>
    <xf numFmtId="164" fontId="25" fillId="0" borderId="35" xfId="1" applyNumberFormat="1" applyFont="1" applyBorder="1" applyAlignment="1" applyProtection="1">
      <alignment horizontal="center" vertical="center"/>
      <protection hidden="1"/>
    </xf>
    <xf numFmtId="164" fontId="25" fillId="0" borderId="39" xfId="1" applyNumberFormat="1" applyFont="1" applyBorder="1" applyAlignment="1" applyProtection="1">
      <alignment horizontal="center" vertical="center"/>
      <protection hidden="1"/>
    </xf>
    <xf numFmtId="0" fontId="25" fillId="3" borderId="18" xfId="0" applyFont="1" applyFill="1" applyBorder="1" applyAlignment="1" applyProtection="1">
      <alignment horizontal="center" vertical="center" wrapText="1"/>
      <protection hidden="1"/>
    </xf>
    <xf numFmtId="0" fontId="25" fillId="3" borderId="18" xfId="0" applyFont="1" applyFill="1" applyBorder="1" applyAlignment="1" applyProtection="1">
      <alignment horizontal="center" vertical="center"/>
      <protection hidden="1"/>
    </xf>
    <xf numFmtId="9" fontId="25" fillId="0" borderId="18" xfId="0" applyNumberFormat="1" applyFont="1" applyBorder="1" applyAlignment="1" applyProtection="1">
      <alignment horizontal="center" vertical="center" wrapText="1"/>
      <protection hidden="1"/>
    </xf>
    <xf numFmtId="0" fontId="47" fillId="0" borderId="18" xfId="0" applyFont="1" applyBorder="1" applyAlignment="1" applyProtection="1">
      <alignment horizontal="center" vertical="center" textRotation="90"/>
      <protection hidden="1"/>
    </xf>
    <xf numFmtId="0" fontId="47" fillId="0" borderId="35" xfId="0" applyFont="1" applyBorder="1" applyAlignment="1" applyProtection="1">
      <alignment horizontal="center" vertical="center" textRotation="90" wrapText="1"/>
      <protection hidden="1"/>
    </xf>
    <xf numFmtId="0" fontId="47" fillId="0" borderId="39" xfId="0" applyFont="1" applyBorder="1" applyAlignment="1" applyProtection="1">
      <alignment horizontal="center" vertical="center" textRotation="90" wrapText="1"/>
      <protection hidden="1"/>
    </xf>
    <xf numFmtId="0" fontId="56" fillId="3" borderId="18" xfId="0" applyFont="1" applyFill="1" applyBorder="1" applyAlignment="1" applyProtection="1">
      <alignment horizontal="left" vertical="top" wrapText="1"/>
      <protection locked="0"/>
    </xf>
    <xf numFmtId="0" fontId="56" fillId="3" borderId="18" xfId="0" applyFont="1" applyFill="1" applyBorder="1" applyAlignment="1" applyProtection="1">
      <alignment horizontal="left" vertical="top"/>
      <protection locked="0"/>
    </xf>
    <xf numFmtId="0" fontId="47" fillId="0" borderId="35" xfId="0" applyFont="1" applyBorder="1" applyAlignment="1" applyProtection="1">
      <alignment horizontal="center" vertical="center" textRotation="90"/>
      <protection hidden="1"/>
    </xf>
    <xf numFmtId="0" fontId="47" fillId="0" borderId="39" xfId="0" applyFont="1" applyBorder="1" applyAlignment="1" applyProtection="1">
      <alignment horizontal="center" vertical="center" textRotation="90"/>
      <protection hidden="1"/>
    </xf>
    <xf numFmtId="0" fontId="25" fillId="0" borderId="35" xfId="0" applyFont="1" applyBorder="1" applyAlignment="1" applyProtection="1">
      <alignment horizontal="center" vertical="center" textRotation="90"/>
      <protection hidden="1"/>
    </xf>
    <xf numFmtId="0" fontId="25" fillId="0" borderId="39" xfId="0" applyFont="1" applyBorder="1" applyAlignment="1" applyProtection="1">
      <alignment horizontal="center" vertical="center" textRotation="90"/>
      <protection hidden="1"/>
    </xf>
    <xf numFmtId="0" fontId="41" fillId="3" borderId="35" xfId="0" applyFont="1" applyFill="1" applyBorder="1" applyAlignment="1" applyProtection="1">
      <alignment horizontal="center" vertical="center" wrapText="1"/>
      <protection hidden="1"/>
    </xf>
    <xf numFmtId="0" fontId="41" fillId="3" borderId="39" xfId="0" applyFont="1" applyFill="1" applyBorder="1" applyAlignment="1" applyProtection="1">
      <alignment horizontal="center" vertical="center" wrapText="1"/>
      <protection hidden="1"/>
    </xf>
    <xf numFmtId="0" fontId="41" fillId="3" borderId="19" xfId="0" applyFont="1" applyFill="1" applyBorder="1" applyAlignment="1" applyProtection="1">
      <alignment horizontal="center" vertical="center" wrapText="1"/>
      <protection hidden="1"/>
    </xf>
    <xf numFmtId="0" fontId="39" fillId="0" borderId="35" xfId="0" applyFont="1" applyBorder="1" applyAlignment="1" applyProtection="1">
      <alignment horizontal="center" vertical="center" wrapText="1"/>
      <protection hidden="1"/>
    </xf>
    <xf numFmtId="0" fontId="39" fillId="0" borderId="39" xfId="0" applyFont="1" applyBorder="1" applyAlignment="1" applyProtection="1">
      <alignment horizontal="center" vertical="center" wrapText="1"/>
      <protection hidden="1"/>
    </xf>
    <xf numFmtId="0" fontId="25" fillId="0" borderId="35" xfId="0" applyFont="1" applyBorder="1" applyAlignment="1" applyProtection="1">
      <alignment horizontal="center" vertical="center" wrapText="1"/>
      <protection hidden="1"/>
    </xf>
    <xf numFmtId="0" fontId="25" fillId="0" borderId="39" xfId="0" applyFont="1" applyBorder="1" applyAlignment="1" applyProtection="1">
      <alignment horizontal="center" vertical="center" wrapText="1"/>
      <protection hidden="1"/>
    </xf>
    <xf numFmtId="0" fontId="41" fillId="0" borderId="35" xfId="0" applyFont="1" applyBorder="1" applyAlignment="1" applyProtection="1">
      <alignment horizontal="left" vertical="center" wrapText="1"/>
      <protection hidden="1"/>
    </xf>
    <xf numFmtId="0" fontId="41" fillId="0" borderId="39" xfId="0" applyFont="1" applyBorder="1" applyAlignment="1" applyProtection="1">
      <alignment horizontal="left" vertical="center" wrapText="1"/>
      <protection hidden="1"/>
    </xf>
    <xf numFmtId="0" fontId="41" fillId="0" borderId="19" xfId="0" applyFont="1" applyBorder="1" applyAlignment="1" applyProtection="1">
      <alignment horizontal="left" vertical="center" wrapText="1"/>
      <protection hidden="1"/>
    </xf>
    <xf numFmtId="0" fontId="41" fillId="0" borderId="18" xfId="0" applyFont="1" applyBorder="1" applyAlignment="1" applyProtection="1">
      <alignment horizontal="left" vertical="center" wrapText="1"/>
      <protection hidden="1"/>
    </xf>
    <xf numFmtId="0" fontId="25" fillId="0" borderId="18"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wrapText="1"/>
      <protection hidden="1"/>
    </xf>
    <xf numFmtId="0" fontId="47" fillId="0" borderId="36" xfId="0" applyFont="1" applyBorder="1" applyAlignment="1" applyProtection="1">
      <alignment horizontal="left" vertical="center"/>
      <protection hidden="1"/>
    </xf>
    <xf numFmtId="0" fontId="47" fillId="0" borderId="37" xfId="0" applyFont="1" applyBorder="1" applyAlignment="1" applyProtection="1">
      <alignment horizontal="left" vertical="center"/>
      <protection hidden="1"/>
    </xf>
    <xf numFmtId="0" fontId="47" fillId="0" borderId="38" xfId="0" applyFont="1" applyBorder="1" applyAlignment="1" applyProtection="1">
      <alignment horizontal="left" vertical="center"/>
      <protection hidden="1"/>
    </xf>
    <xf numFmtId="0" fontId="47" fillId="14" borderId="37" xfId="0" applyFont="1" applyFill="1" applyBorder="1" applyAlignment="1" applyProtection="1">
      <alignment horizontal="center" vertical="center"/>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25" fillId="0" borderId="44" xfId="0" applyFont="1" applyBorder="1" applyAlignment="1" applyProtection="1">
      <alignment horizontal="left" vertical="center" wrapText="1"/>
      <protection hidden="1"/>
    </xf>
    <xf numFmtId="0" fontId="25" fillId="0" borderId="41" xfId="0" applyFont="1" applyBorder="1" applyAlignment="1" applyProtection="1">
      <alignment horizontal="left" vertical="center" wrapText="1"/>
      <protection hidden="1"/>
    </xf>
    <xf numFmtId="0" fontId="25" fillId="0" borderId="45" xfId="0" applyFont="1" applyBorder="1" applyAlignment="1" applyProtection="1">
      <alignment horizontal="left" vertical="center" wrapText="1"/>
      <protection hidden="1"/>
    </xf>
    <xf numFmtId="0" fontId="25" fillId="0" borderId="43" xfId="0" applyFont="1" applyBorder="1" applyAlignment="1" applyProtection="1">
      <alignment horizontal="left" vertical="center" wrapText="1"/>
      <protection hidden="1"/>
    </xf>
    <xf numFmtId="0" fontId="54" fillId="18" borderId="36" xfId="0" applyFont="1" applyFill="1" applyBorder="1" applyAlignment="1" applyProtection="1">
      <alignment horizontal="center" vertical="center"/>
      <protection hidden="1"/>
    </xf>
    <xf numFmtId="0" fontId="54" fillId="18" borderId="38" xfId="0" applyFont="1" applyFill="1" applyBorder="1" applyAlignment="1" applyProtection="1">
      <alignment horizontal="center" vertical="center"/>
      <protection hidden="1"/>
    </xf>
    <xf numFmtId="0" fontId="25" fillId="0" borderId="18" xfId="0" applyFont="1" applyBorder="1" applyAlignment="1" applyProtection="1">
      <alignment horizontal="center"/>
      <protection hidden="1"/>
    </xf>
    <xf numFmtId="0" fontId="47" fillId="0" borderId="44" xfId="0" applyFont="1" applyBorder="1" applyAlignment="1" applyProtection="1">
      <alignment horizontal="center" vertical="center"/>
      <protection hidden="1"/>
    </xf>
    <xf numFmtId="0" fontId="47" fillId="0" borderId="33" xfId="0" applyFont="1" applyBorder="1" applyAlignment="1" applyProtection="1">
      <alignment horizontal="center" vertical="center"/>
      <protection hidden="1"/>
    </xf>
    <xf numFmtId="0" fontId="47" fillId="0" borderId="41" xfId="0" applyFont="1" applyBorder="1" applyAlignment="1" applyProtection="1">
      <alignment horizontal="center" vertical="center"/>
      <protection hidden="1"/>
    </xf>
    <xf numFmtId="0" fontId="47" fillId="0" borderId="40" xfId="0" applyFont="1" applyBorder="1" applyAlignment="1" applyProtection="1">
      <alignment horizontal="center" vertical="center"/>
      <protection hidden="1"/>
    </xf>
    <xf numFmtId="0" fontId="47" fillId="0" borderId="0" xfId="0" applyFont="1" applyAlignment="1" applyProtection="1">
      <alignment horizontal="center" vertical="center"/>
      <protection hidden="1"/>
    </xf>
    <xf numFmtId="0" fontId="47" fillId="0" borderId="42" xfId="0" applyFont="1" applyBorder="1" applyAlignment="1" applyProtection="1">
      <alignment horizontal="center" vertical="center"/>
      <protection hidden="1"/>
    </xf>
    <xf numFmtId="0" fontId="47" fillId="0" borderId="45" xfId="0" applyFont="1" applyBorder="1" applyAlignment="1" applyProtection="1">
      <alignment horizontal="center" vertical="center"/>
      <protection hidden="1"/>
    </xf>
    <xf numFmtId="0" fontId="47" fillId="0" borderId="34" xfId="0" applyFont="1" applyBorder="1" applyAlignment="1" applyProtection="1">
      <alignment horizontal="center" vertical="center"/>
      <protection hidden="1"/>
    </xf>
    <xf numFmtId="0" fontId="47" fillId="0" borderId="43" xfId="0" applyFont="1" applyBorder="1" applyAlignment="1" applyProtection="1">
      <alignment horizontal="center" vertical="center"/>
      <protection hidden="1"/>
    </xf>
    <xf numFmtId="0" fontId="47" fillId="14" borderId="36" xfId="0" applyFont="1" applyFill="1" applyBorder="1" applyAlignment="1" applyProtection="1">
      <alignment horizontal="center" vertical="center"/>
      <protection hidden="1"/>
    </xf>
    <xf numFmtId="0" fontId="47" fillId="14" borderId="38" xfId="0" applyFont="1" applyFill="1" applyBorder="1" applyAlignment="1" applyProtection="1">
      <alignment horizontal="center" vertical="center"/>
      <protection hidden="1"/>
    </xf>
    <xf numFmtId="0" fontId="25" fillId="0" borderId="36" xfId="0" applyFont="1" applyBorder="1" applyAlignment="1" applyProtection="1">
      <alignment horizontal="center" vertical="center" wrapText="1"/>
      <protection hidden="1"/>
    </xf>
    <xf numFmtId="0" fontId="25" fillId="0" borderId="38" xfId="0" applyFont="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protection hidden="1"/>
    </xf>
    <xf numFmtId="0" fontId="47" fillId="19" borderId="18" xfId="0" applyFont="1" applyFill="1" applyBorder="1" applyAlignment="1" applyProtection="1">
      <alignment horizontal="center" vertical="center"/>
      <protection hidden="1"/>
    </xf>
    <xf numFmtId="0" fontId="25" fillId="0" borderId="18" xfId="0" applyFont="1" applyBorder="1" applyAlignment="1" applyProtection="1">
      <alignment horizontal="left" vertical="center" wrapText="1"/>
      <protection hidden="1"/>
    </xf>
    <xf numFmtId="0" fontId="47" fillId="14" borderId="33" xfId="0" applyFont="1" applyFill="1" applyBorder="1" applyAlignment="1" applyProtection="1">
      <alignment horizontal="center" vertical="center"/>
      <protection hidden="1"/>
    </xf>
    <xf numFmtId="0" fontId="47" fillId="14" borderId="41" xfId="0" applyFont="1" applyFill="1" applyBorder="1" applyAlignment="1" applyProtection="1">
      <alignment horizontal="center" vertical="center"/>
      <protection hidden="1"/>
    </xf>
    <xf numFmtId="0" fontId="47" fillId="14" borderId="34" xfId="0" applyFont="1" applyFill="1" applyBorder="1" applyAlignment="1" applyProtection="1">
      <alignment horizontal="center" vertical="center"/>
      <protection hidden="1"/>
    </xf>
    <xf numFmtId="0" fontId="47" fillId="14" borderId="43" xfId="0" applyFont="1" applyFill="1" applyBorder="1" applyAlignment="1" applyProtection="1">
      <alignment horizontal="center" vertical="center"/>
      <protection hidden="1"/>
    </xf>
    <xf numFmtId="0" fontId="54" fillId="18" borderId="37" xfId="0" applyFont="1" applyFill="1" applyBorder="1" applyAlignment="1" applyProtection="1">
      <alignment horizontal="center" vertical="center"/>
      <protection hidden="1"/>
    </xf>
    <xf numFmtId="0" fontId="47" fillId="14" borderId="36" xfId="0" applyFont="1" applyFill="1" applyBorder="1" applyAlignment="1" applyProtection="1">
      <alignment horizontal="center" vertical="center" wrapText="1"/>
      <protection hidden="1"/>
    </xf>
    <xf numFmtId="0" fontId="47" fillId="14" borderId="37" xfId="0" applyFont="1" applyFill="1" applyBorder="1" applyAlignment="1" applyProtection="1">
      <alignment horizontal="center" vertical="center" wrapText="1"/>
      <protection hidden="1"/>
    </xf>
    <xf numFmtId="0" fontId="47" fillId="14" borderId="38" xfId="0" applyFont="1" applyFill="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textRotation="90"/>
      <protection hidden="1"/>
    </xf>
    <xf numFmtId="0" fontId="47" fillId="14" borderId="18" xfId="0" applyFont="1" applyFill="1" applyBorder="1" applyAlignment="1" applyProtection="1">
      <alignment horizontal="center" vertical="center" wrapText="1"/>
      <protection hidden="1"/>
    </xf>
    <xf numFmtId="0" fontId="47" fillId="14" borderId="35" xfId="0" applyFont="1" applyFill="1" applyBorder="1" applyAlignment="1" applyProtection="1">
      <alignment horizontal="center" vertical="center" wrapText="1"/>
      <protection hidden="1"/>
    </xf>
    <xf numFmtId="0" fontId="47" fillId="14" borderId="39" xfId="0" applyFont="1" applyFill="1" applyBorder="1" applyAlignment="1" applyProtection="1">
      <alignment horizontal="center" vertical="center" wrapText="1"/>
      <protection hidden="1"/>
    </xf>
    <xf numFmtId="0" fontId="47" fillId="14" borderId="19" xfId="0" applyFont="1" applyFill="1" applyBorder="1" applyAlignment="1" applyProtection="1">
      <alignment horizontal="center" vertical="center" wrapText="1"/>
      <protection hidden="1"/>
    </xf>
    <xf numFmtId="0" fontId="47" fillId="14" borderId="39" xfId="0" applyFont="1" applyFill="1" applyBorder="1" applyAlignment="1" applyProtection="1">
      <alignment horizontal="center" vertical="center"/>
      <protection hidden="1"/>
    </xf>
    <xf numFmtId="0" fontId="47" fillId="14" borderId="19" xfId="0" applyFont="1" applyFill="1" applyBorder="1" applyAlignment="1" applyProtection="1">
      <alignment horizontal="center" vertical="center"/>
      <protection hidden="1"/>
    </xf>
    <xf numFmtId="0" fontId="47" fillId="14" borderId="35" xfId="0" applyFont="1" applyFill="1" applyBorder="1" applyAlignment="1" applyProtection="1">
      <alignment horizontal="center" vertical="center" textRotation="90" wrapText="1"/>
      <protection hidden="1"/>
    </xf>
    <xf numFmtId="0" fontId="47" fillId="14" borderId="19" xfId="0" applyFont="1" applyFill="1" applyBorder="1" applyAlignment="1" applyProtection="1">
      <alignment horizontal="center" vertical="center" textRotation="90" wrapText="1"/>
      <protection hidden="1"/>
    </xf>
    <xf numFmtId="0" fontId="47" fillId="14" borderId="37" xfId="0" applyFont="1" applyFill="1" applyBorder="1" applyAlignment="1" applyProtection="1">
      <alignment horizontal="center"/>
      <protection hidden="1"/>
    </xf>
    <xf numFmtId="0" fontId="25" fillId="14" borderId="18" xfId="0" applyFont="1" applyFill="1" applyBorder="1" applyAlignment="1" applyProtection="1">
      <alignment horizontal="center" vertical="center"/>
      <protection hidden="1"/>
    </xf>
    <xf numFmtId="0" fontId="25" fillId="0" borderId="18" xfId="0" applyFont="1" applyBorder="1" applyAlignment="1" applyProtection="1">
      <alignment horizontal="left" vertical="top"/>
      <protection hidden="1"/>
    </xf>
    <xf numFmtId="0" fontId="25" fillId="0" borderId="18" xfId="0" applyFont="1" applyBorder="1" applyAlignment="1" applyProtection="1">
      <alignment horizontal="left" vertical="top" wrapText="1"/>
      <protection hidden="1"/>
    </xf>
    <xf numFmtId="0" fontId="25" fillId="0" borderId="36" xfId="0" applyFont="1" applyBorder="1" applyAlignment="1" applyProtection="1">
      <alignment horizontal="left" vertical="center" wrapText="1"/>
      <protection hidden="1"/>
    </xf>
    <xf numFmtId="0" fontId="25" fillId="0" borderId="37" xfId="0" applyFont="1" applyBorder="1" applyAlignment="1" applyProtection="1">
      <alignment horizontal="left" vertical="center" wrapText="1"/>
      <protection hidden="1"/>
    </xf>
    <xf numFmtId="0" fontId="25" fillId="0" borderId="38" xfId="0" applyFont="1" applyBorder="1" applyAlignment="1" applyProtection="1">
      <alignment horizontal="left" vertical="center" wrapText="1"/>
      <protection hidden="1"/>
    </xf>
    <xf numFmtId="0" fontId="47" fillId="19" borderId="35" xfId="0" applyFont="1" applyFill="1" applyBorder="1" applyAlignment="1" applyProtection="1">
      <alignment horizontal="center" vertical="center" textRotation="90" wrapText="1"/>
      <protection hidden="1"/>
    </xf>
    <xf numFmtId="0" fontId="47" fillId="19" borderId="19" xfId="0" applyFont="1" applyFill="1" applyBorder="1" applyAlignment="1" applyProtection="1">
      <alignment horizontal="center" vertical="center" textRotation="90" wrapText="1"/>
      <protection hidden="1"/>
    </xf>
    <xf numFmtId="0" fontId="47" fillId="14" borderId="18" xfId="0" applyFont="1" applyFill="1" applyBorder="1" applyAlignment="1" applyProtection="1">
      <alignment horizontal="center" vertical="center" textRotation="90" wrapText="1"/>
      <protection hidden="1"/>
    </xf>
    <xf numFmtId="0" fontId="39" fillId="3" borderId="35" xfId="0" applyFont="1" applyFill="1" applyBorder="1" applyAlignment="1" applyProtection="1">
      <alignment horizontal="center" vertical="center" wrapText="1"/>
      <protection hidden="1"/>
    </xf>
    <xf numFmtId="0" fontId="39" fillId="3" borderId="39" xfId="0" applyFont="1" applyFill="1" applyBorder="1" applyAlignment="1" applyProtection="1">
      <alignment horizontal="center" vertical="center" wrapText="1"/>
      <protection hidden="1"/>
    </xf>
    <xf numFmtId="0" fontId="47" fillId="14" borderId="35" xfId="0" applyFont="1" applyFill="1" applyBorder="1" applyAlignment="1" applyProtection="1">
      <alignment horizontal="center" vertical="center" wrapText="1"/>
      <protection locked="0"/>
    </xf>
    <xf numFmtId="0" fontId="47" fillId="14" borderId="39" xfId="0" applyFont="1" applyFill="1" applyBorder="1" applyAlignment="1" applyProtection="1">
      <alignment horizontal="center" vertical="center" wrapText="1"/>
      <protection locked="0"/>
    </xf>
    <xf numFmtId="0" fontId="47" fillId="14" borderId="19" xfId="0" applyFont="1" applyFill="1" applyBorder="1" applyAlignment="1" applyProtection="1">
      <alignment horizontal="center" vertical="center" wrapText="1"/>
      <protection locked="0"/>
    </xf>
    <xf numFmtId="0" fontId="55" fillId="14" borderId="35" xfId="0" applyFont="1" applyFill="1" applyBorder="1" applyAlignment="1" applyProtection="1">
      <alignment horizontal="center" vertical="center" wrapText="1"/>
      <protection hidden="1"/>
    </xf>
    <xf numFmtId="0" fontId="55" fillId="14" borderId="19" xfId="0" applyFont="1" applyFill="1" applyBorder="1" applyAlignment="1" applyProtection="1">
      <alignment horizontal="center" vertical="center" wrapText="1"/>
      <protection hidden="1"/>
    </xf>
    <xf numFmtId="0" fontId="27" fillId="3" borderId="35" xfId="0" applyFont="1" applyFill="1" applyBorder="1" applyAlignment="1" applyProtection="1">
      <alignment horizontal="center" vertical="center" wrapText="1"/>
      <protection hidden="1"/>
    </xf>
    <xf numFmtId="0" fontId="27" fillId="3" borderId="39" xfId="0" applyFont="1" applyFill="1" applyBorder="1" applyAlignment="1" applyProtection="1">
      <alignment horizontal="center" vertical="center" wrapText="1"/>
      <protection hidden="1"/>
    </xf>
    <xf numFmtId="0" fontId="27" fillId="3" borderId="19" xfId="0" applyFont="1" applyFill="1" applyBorder="1" applyAlignment="1" applyProtection="1">
      <alignment horizontal="center" vertical="center" wrapText="1"/>
      <protection hidden="1"/>
    </xf>
    <xf numFmtId="0" fontId="25" fillId="0" borderId="19" xfId="0" applyFont="1" applyBorder="1" applyAlignment="1" applyProtection="1">
      <alignment horizontal="center" vertical="center" wrapText="1"/>
      <protection hidden="1"/>
    </xf>
    <xf numFmtId="0" fontId="47" fillId="0" borderId="19" xfId="0" applyFont="1" applyBorder="1" applyAlignment="1" applyProtection="1">
      <alignment horizontal="center" vertical="center" textRotation="90" wrapText="1"/>
      <protection hidden="1"/>
    </xf>
    <xf numFmtId="9" fontId="25" fillId="0" borderId="35" xfId="0" applyNumberFormat="1" applyFont="1" applyBorder="1" applyAlignment="1" applyProtection="1">
      <alignment horizontal="center" vertical="center" wrapText="1"/>
      <protection hidden="1"/>
    </xf>
    <xf numFmtId="9" fontId="25" fillId="0" borderId="39" xfId="0" applyNumberFormat="1" applyFont="1" applyBorder="1" applyAlignment="1" applyProtection="1">
      <alignment horizontal="center" vertical="center" wrapText="1"/>
      <protection hidden="1"/>
    </xf>
    <xf numFmtId="9" fontId="25" fillId="0" borderId="19" xfId="0" applyNumberFormat="1" applyFont="1" applyBorder="1" applyAlignment="1" applyProtection="1">
      <alignment horizontal="center" vertical="center" wrapText="1"/>
      <protection hidden="1"/>
    </xf>
    <xf numFmtId="0" fontId="47" fillId="0" borderId="19"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protection hidden="1"/>
    </xf>
    <xf numFmtId="0" fontId="56" fillId="0" borderId="35" xfId="0" applyFont="1" applyBorder="1" applyAlignment="1" applyProtection="1">
      <alignment horizontal="left" vertical="top" wrapText="1"/>
      <protection locked="0"/>
    </xf>
    <xf numFmtId="0" fontId="56" fillId="0" borderId="39" xfId="0" applyFont="1" applyBorder="1" applyAlignment="1" applyProtection="1">
      <alignment horizontal="left" vertical="top" wrapText="1"/>
      <protection locked="0"/>
    </xf>
    <xf numFmtId="0" fontId="56" fillId="0" borderId="19" xfId="0" applyFont="1" applyBorder="1" applyAlignment="1" applyProtection="1">
      <alignment horizontal="left" vertical="top" wrapText="1"/>
      <protection locked="0"/>
    </xf>
    <xf numFmtId="0" fontId="56" fillId="0" borderId="18" xfId="0" applyFont="1" applyBorder="1" applyAlignment="1" applyProtection="1">
      <alignment horizontal="left" vertical="top" wrapText="1"/>
      <protection locked="0"/>
    </xf>
    <xf numFmtId="0" fontId="56" fillId="0" borderId="18" xfId="0" applyFont="1" applyBorder="1" applyAlignment="1" applyProtection="1">
      <alignment horizontal="left" vertical="top"/>
      <protection locked="0"/>
    </xf>
    <xf numFmtId="0" fontId="56" fillId="3" borderId="18" xfId="0" applyFont="1" applyFill="1" applyBorder="1" applyAlignment="1" applyProtection="1">
      <alignment horizontal="center" vertical="center" wrapText="1"/>
      <protection locked="0"/>
    </xf>
    <xf numFmtId="0" fontId="56" fillId="3" borderId="18" xfId="0" applyFont="1" applyFill="1" applyBorder="1" applyAlignment="1" applyProtection="1">
      <alignment horizontal="center" vertical="center"/>
      <protection locked="0"/>
    </xf>
    <xf numFmtId="0" fontId="2" fillId="14" borderId="35" xfId="0" applyFont="1" applyFill="1" applyBorder="1" applyAlignment="1" applyProtection="1">
      <alignment horizontal="center" vertical="center" wrapText="1"/>
      <protection locked="0"/>
    </xf>
    <xf numFmtId="0" fontId="2" fillId="14" borderId="39" xfId="0" applyFont="1" applyFill="1" applyBorder="1" applyAlignment="1" applyProtection="1">
      <alignment horizontal="center" vertical="center" wrapText="1"/>
      <protection locked="0"/>
    </xf>
    <xf numFmtId="0" fontId="2" fillId="14" borderId="19" xfId="0" applyFont="1" applyFill="1" applyBorder="1" applyAlignment="1" applyProtection="1">
      <alignment horizontal="center" vertical="center" wrapText="1"/>
      <protection locked="0"/>
    </xf>
    <xf numFmtId="0" fontId="56" fillId="0" borderId="18" xfId="0" applyFont="1" applyBorder="1" applyAlignment="1" applyProtection="1">
      <alignment horizontal="center" vertical="center" wrapText="1"/>
      <protection locked="0"/>
    </xf>
    <xf numFmtId="0" fontId="56" fillId="0" borderId="18" xfId="0" applyFont="1" applyBorder="1" applyAlignment="1" applyProtection="1">
      <alignment horizontal="center" vertical="center"/>
      <protection locked="0"/>
    </xf>
    <xf numFmtId="0" fontId="56" fillId="0" borderId="35" xfId="0" applyFont="1" applyBorder="1" applyAlignment="1" applyProtection="1">
      <alignment horizontal="center" vertical="center" wrapText="1"/>
      <protection locked="0"/>
    </xf>
    <xf numFmtId="0" fontId="56" fillId="0" borderId="39" xfId="0" applyFont="1" applyBorder="1" applyAlignment="1" applyProtection="1">
      <alignment horizontal="center" vertical="center" wrapText="1"/>
      <protection locked="0"/>
    </xf>
    <xf numFmtId="0" fontId="56" fillId="0" borderId="19" xfId="0" applyFont="1" applyBorder="1" applyAlignment="1" applyProtection="1">
      <alignment horizontal="center" vertical="center" wrapText="1"/>
      <protection locked="0"/>
    </xf>
    <xf numFmtId="0" fontId="18" fillId="0" borderId="0" xfId="0" applyFont="1" applyAlignment="1">
      <alignment horizontal="center" vertical="center" wrapText="1"/>
    </xf>
    <xf numFmtId="0" fontId="15" fillId="5" borderId="4" xfId="0" applyFont="1" applyFill="1" applyBorder="1" applyAlignment="1" applyProtection="1">
      <alignment horizontal="center" wrapText="1" readingOrder="1"/>
      <protection hidden="1"/>
    </xf>
    <xf numFmtId="0" fontId="15" fillId="5" borderId="0" xfId="0" applyFont="1" applyFill="1" applyAlignment="1" applyProtection="1">
      <alignment horizontal="center" wrapText="1" readingOrder="1"/>
      <protection hidden="1"/>
    </xf>
    <xf numFmtId="0" fontId="15" fillId="5" borderId="5" xfId="0" applyFont="1" applyFill="1" applyBorder="1" applyAlignment="1" applyProtection="1">
      <alignment horizontal="center" wrapText="1" readingOrder="1"/>
      <protection hidden="1"/>
    </xf>
    <xf numFmtId="0" fontId="15" fillId="5" borderId="6" xfId="0" applyFont="1" applyFill="1" applyBorder="1" applyAlignment="1" applyProtection="1">
      <alignment horizontal="center" wrapText="1" readingOrder="1"/>
      <protection hidden="1"/>
    </xf>
    <xf numFmtId="0" fontId="15" fillId="5" borderId="8" xfId="0" applyFont="1" applyFill="1" applyBorder="1" applyAlignment="1" applyProtection="1">
      <alignment horizontal="center" wrapText="1" readingOrder="1"/>
      <protection hidden="1"/>
    </xf>
    <xf numFmtId="0" fontId="15" fillId="5" borderId="7" xfId="0" applyFont="1" applyFill="1" applyBorder="1" applyAlignment="1" applyProtection="1">
      <alignment horizontal="center" wrapText="1" readingOrder="1"/>
      <protection hidden="1"/>
    </xf>
    <xf numFmtId="0" fontId="15" fillId="5" borderId="2" xfId="0" applyFont="1" applyFill="1" applyBorder="1" applyAlignment="1" applyProtection="1">
      <alignment horizontal="center" wrapText="1" readingOrder="1"/>
      <protection hidden="1"/>
    </xf>
    <xf numFmtId="0" fontId="15" fillId="5" borderId="9" xfId="0" applyFont="1" applyFill="1" applyBorder="1" applyAlignment="1" applyProtection="1">
      <alignment horizontal="center" wrapText="1" readingOrder="1"/>
      <protection hidden="1"/>
    </xf>
    <xf numFmtId="0" fontId="15" fillId="5" borderId="3" xfId="0" applyFont="1" applyFill="1" applyBorder="1" applyAlignment="1" applyProtection="1">
      <alignment horizontal="center" wrapText="1" readingOrder="1"/>
      <protection hidden="1"/>
    </xf>
    <xf numFmtId="0" fontId="15" fillId="13" borderId="4" xfId="0" applyFont="1" applyFill="1" applyBorder="1" applyAlignment="1" applyProtection="1">
      <alignment horizontal="center" wrapText="1" readingOrder="1"/>
      <protection hidden="1"/>
    </xf>
    <xf numFmtId="0" fontId="15" fillId="13" borderId="0" xfId="0" applyFont="1" applyFill="1" applyAlignment="1" applyProtection="1">
      <alignment horizontal="center" wrapText="1" readingOrder="1"/>
      <protection hidden="1"/>
    </xf>
    <xf numFmtId="0" fontId="15" fillId="13" borderId="5" xfId="0" applyFont="1" applyFill="1" applyBorder="1" applyAlignment="1" applyProtection="1">
      <alignment horizontal="center" wrapText="1" readingOrder="1"/>
      <protection hidden="1"/>
    </xf>
    <xf numFmtId="0" fontId="15" fillId="13" borderId="6" xfId="0" applyFont="1" applyFill="1" applyBorder="1" applyAlignment="1" applyProtection="1">
      <alignment horizontal="center" wrapText="1" readingOrder="1"/>
      <protection hidden="1"/>
    </xf>
    <xf numFmtId="0" fontId="15" fillId="13" borderId="8" xfId="0" applyFont="1" applyFill="1" applyBorder="1" applyAlignment="1" applyProtection="1">
      <alignment horizontal="center" wrapText="1" readingOrder="1"/>
      <protection hidden="1"/>
    </xf>
    <xf numFmtId="0" fontId="15" fillId="13" borderId="7" xfId="0" applyFont="1" applyFill="1" applyBorder="1" applyAlignment="1" applyProtection="1">
      <alignment horizontal="center" wrapText="1" readingOrder="1"/>
      <protection hidden="1"/>
    </xf>
    <xf numFmtId="0" fontId="15" fillId="13" borderId="2" xfId="0" applyFont="1" applyFill="1" applyBorder="1" applyAlignment="1" applyProtection="1">
      <alignment horizontal="center" wrapText="1" readingOrder="1"/>
      <protection hidden="1"/>
    </xf>
    <xf numFmtId="0" fontId="15" fillId="13" borderId="9" xfId="0" applyFont="1" applyFill="1" applyBorder="1" applyAlignment="1" applyProtection="1">
      <alignment horizontal="center" wrapText="1" readingOrder="1"/>
      <protection hidden="1"/>
    </xf>
    <xf numFmtId="0" fontId="15" fillId="13" borderId="3" xfId="0" applyFont="1" applyFill="1" applyBorder="1" applyAlignment="1" applyProtection="1">
      <alignment horizontal="center" wrapText="1" readingOrder="1"/>
      <protection hidden="1"/>
    </xf>
    <xf numFmtId="0" fontId="15" fillId="12" borderId="4" xfId="0" applyFont="1" applyFill="1" applyBorder="1" applyAlignment="1" applyProtection="1">
      <alignment horizontal="center" wrapText="1" readingOrder="1"/>
      <protection hidden="1"/>
    </xf>
    <xf numFmtId="0" fontId="15" fillId="12" borderId="0" xfId="0" applyFont="1" applyFill="1" applyAlignment="1" applyProtection="1">
      <alignment horizontal="center" wrapText="1" readingOrder="1"/>
      <protection hidden="1"/>
    </xf>
    <xf numFmtId="0" fontId="15" fillId="12" borderId="5" xfId="0" applyFont="1" applyFill="1" applyBorder="1" applyAlignment="1" applyProtection="1">
      <alignment horizontal="center" wrapText="1" readingOrder="1"/>
      <protection hidden="1"/>
    </xf>
    <xf numFmtId="0" fontId="15" fillId="12" borderId="6" xfId="0" applyFont="1" applyFill="1" applyBorder="1" applyAlignment="1" applyProtection="1">
      <alignment horizontal="center" wrapText="1" readingOrder="1"/>
      <protection hidden="1"/>
    </xf>
    <xf numFmtId="0" fontId="15" fillId="12" borderId="8" xfId="0" applyFont="1" applyFill="1" applyBorder="1" applyAlignment="1" applyProtection="1">
      <alignment horizontal="center" wrapText="1" readingOrder="1"/>
      <protection hidden="1"/>
    </xf>
    <xf numFmtId="0" fontId="15" fillId="12" borderId="7" xfId="0" applyFont="1" applyFill="1" applyBorder="1" applyAlignment="1" applyProtection="1">
      <alignment horizontal="center" wrapText="1" readingOrder="1"/>
      <protection hidden="1"/>
    </xf>
    <xf numFmtId="0" fontId="15" fillId="12" borderId="2" xfId="0" applyFont="1" applyFill="1" applyBorder="1" applyAlignment="1" applyProtection="1">
      <alignment horizontal="center" wrapText="1" readingOrder="1"/>
      <protection hidden="1"/>
    </xf>
    <xf numFmtId="0" fontId="15" fillId="12" borderId="9" xfId="0" applyFont="1" applyFill="1" applyBorder="1" applyAlignment="1" applyProtection="1">
      <alignment horizontal="center" wrapText="1" readingOrder="1"/>
      <protection hidden="1"/>
    </xf>
    <xf numFmtId="0" fontId="15" fillId="12" borderId="3" xfId="0" applyFont="1" applyFill="1" applyBorder="1" applyAlignment="1" applyProtection="1">
      <alignment horizontal="center" wrapText="1" readingOrder="1"/>
      <protection hidden="1"/>
    </xf>
    <xf numFmtId="0" fontId="15" fillId="11" borderId="4" xfId="0" applyFont="1" applyFill="1" applyBorder="1" applyAlignment="1" applyProtection="1">
      <alignment horizontal="center" vertical="center" wrapText="1" readingOrder="1"/>
      <protection hidden="1"/>
    </xf>
    <xf numFmtId="0" fontId="15" fillId="11" borderId="0" xfId="0" applyFont="1" applyFill="1" applyAlignment="1" applyProtection="1">
      <alignment horizontal="center" vertical="center" wrapText="1" readingOrder="1"/>
      <protection hidden="1"/>
    </xf>
    <xf numFmtId="0" fontId="15" fillId="11" borderId="5" xfId="0" applyFont="1" applyFill="1" applyBorder="1" applyAlignment="1" applyProtection="1">
      <alignment horizontal="center" vertical="center" wrapText="1" readingOrder="1"/>
      <protection hidden="1"/>
    </xf>
    <xf numFmtId="0" fontId="15" fillId="11" borderId="6" xfId="0" applyFont="1" applyFill="1" applyBorder="1" applyAlignment="1" applyProtection="1">
      <alignment horizontal="center" vertical="center" wrapText="1" readingOrder="1"/>
      <protection hidden="1"/>
    </xf>
    <xf numFmtId="0" fontId="15" fillId="11" borderId="8" xfId="0" applyFont="1" applyFill="1" applyBorder="1" applyAlignment="1" applyProtection="1">
      <alignment horizontal="center" vertical="center" wrapText="1" readingOrder="1"/>
      <protection hidden="1"/>
    </xf>
    <xf numFmtId="0" fontId="15" fillId="11" borderId="7" xfId="0" applyFont="1" applyFill="1" applyBorder="1" applyAlignment="1" applyProtection="1">
      <alignment horizontal="center" vertical="center" wrapText="1" readingOrder="1"/>
      <protection hidden="1"/>
    </xf>
    <xf numFmtId="0" fontId="15" fillId="11" borderId="2" xfId="0" applyFont="1" applyFill="1" applyBorder="1" applyAlignment="1" applyProtection="1">
      <alignment horizontal="center" vertical="center" wrapText="1" readingOrder="1"/>
      <protection hidden="1"/>
    </xf>
    <xf numFmtId="0" fontId="15" fillId="11" borderId="9" xfId="0" applyFont="1" applyFill="1" applyBorder="1" applyAlignment="1" applyProtection="1">
      <alignment horizontal="center" vertical="center" wrapText="1" readingOrder="1"/>
      <protection hidden="1"/>
    </xf>
    <xf numFmtId="0" fontId="15" fillId="11" borderId="3" xfId="0" applyFont="1" applyFill="1" applyBorder="1" applyAlignment="1" applyProtection="1">
      <alignment horizontal="center" vertical="center" wrapText="1" readingOrder="1"/>
      <protection hidden="1"/>
    </xf>
    <xf numFmtId="0" fontId="14" fillId="10" borderId="0" xfId="0" applyFont="1" applyFill="1" applyAlignment="1">
      <alignment horizontal="center" vertical="center" wrapText="1" readingOrder="1"/>
    </xf>
    <xf numFmtId="0" fontId="13" fillId="0" borderId="2" xfId="0" applyFont="1" applyBorder="1" applyAlignment="1">
      <alignment horizontal="center" vertical="center" wrapTex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9" xfId="0" applyFont="1" applyBorder="1" applyAlignment="1">
      <alignment horizontal="center" vertical="center" wrapText="1"/>
    </xf>
    <xf numFmtId="0" fontId="14" fillId="10" borderId="0" xfId="0" applyFont="1" applyFill="1" applyAlignment="1">
      <alignment horizontal="center" vertical="center" textRotation="90" wrapText="1" readingOrder="1"/>
    </xf>
    <xf numFmtId="0" fontId="14" fillId="10" borderId="5" xfId="0" applyFont="1" applyFill="1" applyBorder="1" applyAlignment="1">
      <alignment horizontal="center" vertical="center" textRotation="90" wrapText="1" readingOrder="1"/>
    </xf>
    <xf numFmtId="0" fontId="16" fillId="12" borderId="10" xfId="0" applyFont="1" applyFill="1" applyBorder="1" applyAlignment="1">
      <alignment horizontal="center" vertical="center" wrapText="1" readingOrder="1"/>
    </xf>
    <xf numFmtId="0" fontId="16" fillId="12" borderId="11" xfId="0" applyFont="1" applyFill="1" applyBorder="1" applyAlignment="1">
      <alignment horizontal="center" vertical="center" wrapText="1" readingOrder="1"/>
    </xf>
    <xf numFmtId="0" fontId="16" fillId="12" borderId="12" xfId="0" applyFont="1" applyFill="1" applyBorder="1" applyAlignment="1">
      <alignment horizontal="center" vertical="center" wrapText="1" readingOrder="1"/>
    </xf>
    <xf numFmtId="0" fontId="16" fillId="12" borderId="13" xfId="0" applyFont="1" applyFill="1" applyBorder="1" applyAlignment="1">
      <alignment horizontal="center" vertical="center" wrapText="1" readingOrder="1"/>
    </xf>
    <xf numFmtId="0" fontId="16" fillId="12" borderId="0" xfId="0" applyFont="1" applyFill="1" applyAlignment="1">
      <alignment horizontal="center" vertical="center" wrapText="1" readingOrder="1"/>
    </xf>
    <xf numFmtId="0" fontId="16" fillId="12" borderId="14" xfId="0" applyFont="1" applyFill="1" applyBorder="1" applyAlignment="1">
      <alignment horizontal="center" vertical="center" wrapText="1" readingOrder="1"/>
    </xf>
    <xf numFmtId="0" fontId="16" fillId="12" borderId="15" xfId="0" applyFont="1" applyFill="1" applyBorder="1" applyAlignment="1">
      <alignment horizontal="center" vertical="center" wrapText="1" readingOrder="1"/>
    </xf>
    <xf numFmtId="0" fontId="16" fillId="12" borderId="16" xfId="0" applyFont="1" applyFill="1" applyBorder="1" applyAlignment="1">
      <alignment horizontal="center" vertical="center" wrapText="1" readingOrder="1"/>
    </xf>
    <xf numFmtId="0" fontId="16" fillId="12" borderId="17" xfId="0" applyFont="1" applyFill="1" applyBorder="1" applyAlignment="1">
      <alignment horizontal="center" vertical="center" wrapText="1" readingOrder="1"/>
    </xf>
    <xf numFmtId="0" fontId="16" fillId="11" borderId="10" xfId="0" applyFont="1" applyFill="1" applyBorder="1" applyAlignment="1">
      <alignment horizontal="center" vertical="center" wrapText="1" readingOrder="1"/>
    </xf>
    <xf numFmtId="0" fontId="16" fillId="11" borderId="11" xfId="0" applyFont="1" applyFill="1" applyBorder="1" applyAlignment="1">
      <alignment horizontal="center" vertical="center" wrapText="1" readingOrder="1"/>
    </xf>
    <xf numFmtId="0" fontId="16" fillId="11" borderId="12" xfId="0" applyFont="1" applyFill="1" applyBorder="1" applyAlignment="1">
      <alignment horizontal="center" vertical="center" wrapText="1" readingOrder="1"/>
    </xf>
    <xf numFmtId="0" fontId="16" fillId="11" borderId="13" xfId="0" applyFont="1" applyFill="1" applyBorder="1" applyAlignment="1">
      <alignment horizontal="center" vertical="center" wrapText="1" readingOrder="1"/>
    </xf>
    <xf numFmtId="0" fontId="16" fillId="11" borderId="0" xfId="0" applyFont="1" applyFill="1" applyAlignment="1">
      <alignment horizontal="center" vertical="center" wrapText="1" readingOrder="1"/>
    </xf>
    <xf numFmtId="0" fontId="16" fillId="11" borderId="14" xfId="0" applyFont="1" applyFill="1" applyBorder="1" applyAlignment="1">
      <alignment horizontal="center" vertical="center" wrapText="1" readingOrder="1"/>
    </xf>
    <xf numFmtId="0" fontId="16" fillId="11" borderId="15" xfId="0" applyFont="1" applyFill="1" applyBorder="1" applyAlignment="1">
      <alignment horizontal="center" vertical="center" wrapText="1" readingOrder="1"/>
    </xf>
    <xf numFmtId="0" fontId="16" fillId="11" borderId="16" xfId="0" applyFont="1" applyFill="1" applyBorder="1" applyAlignment="1">
      <alignment horizontal="center" vertical="center" wrapText="1" readingOrder="1"/>
    </xf>
    <xf numFmtId="0" fontId="16" fillId="11" borderId="17" xfId="0" applyFont="1" applyFill="1" applyBorder="1" applyAlignment="1">
      <alignment horizontal="center" vertical="center" wrapText="1" readingOrder="1"/>
    </xf>
    <xf numFmtId="0" fontId="16" fillId="13" borderId="10" xfId="0" applyFont="1" applyFill="1" applyBorder="1" applyAlignment="1">
      <alignment horizontal="center" vertical="center" wrapText="1" readingOrder="1"/>
    </xf>
    <xf numFmtId="0" fontId="16" fillId="13" borderId="11" xfId="0" applyFont="1" applyFill="1" applyBorder="1" applyAlignment="1">
      <alignment horizontal="center" vertical="center" wrapText="1" readingOrder="1"/>
    </xf>
    <xf numFmtId="0" fontId="16" fillId="13" borderId="12" xfId="0" applyFont="1" applyFill="1" applyBorder="1" applyAlignment="1">
      <alignment horizontal="center" vertical="center" wrapText="1" readingOrder="1"/>
    </xf>
    <xf numFmtId="0" fontId="16" fillId="13" borderId="13" xfId="0" applyFont="1" applyFill="1" applyBorder="1" applyAlignment="1">
      <alignment horizontal="center" vertical="center" wrapText="1" readingOrder="1"/>
    </xf>
    <xf numFmtId="0" fontId="16" fillId="13" borderId="0" xfId="0" applyFont="1" applyFill="1" applyAlignment="1">
      <alignment horizontal="center" vertical="center" wrapText="1" readingOrder="1"/>
    </xf>
    <xf numFmtId="0" fontId="16" fillId="13" borderId="14" xfId="0" applyFont="1" applyFill="1" applyBorder="1" applyAlignment="1">
      <alignment horizontal="center" vertical="center" wrapText="1" readingOrder="1"/>
    </xf>
    <xf numFmtId="0" fontId="16" fillId="13" borderId="15" xfId="0" applyFont="1" applyFill="1" applyBorder="1" applyAlignment="1">
      <alignment horizontal="center" vertical="center" wrapText="1" readingOrder="1"/>
    </xf>
    <xf numFmtId="0" fontId="16" fillId="13" borderId="16" xfId="0" applyFont="1" applyFill="1" applyBorder="1" applyAlignment="1">
      <alignment horizontal="center" vertical="center" wrapText="1" readingOrder="1"/>
    </xf>
    <xf numFmtId="0" fontId="16" fillId="13" borderId="17" xfId="0" applyFont="1" applyFill="1" applyBorder="1" applyAlignment="1">
      <alignment horizontal="center" vertical="center" wrapText="1" readingOrder="1"/>
    </xf>
    <xf numFmtId="0" fontId="16" fillId="5" borderId="10" xfId="0" applyFont="1" applyFill="1" applyBorder="1" applyAlignment="1">
      <alignment horizontal="center" vertical="center" wrapText="1" readingOrder="1"/>
    </xf>
    <xf numFmtId="0" fontId="16" fillId="5" borderId="11" xfId="0" applyFont="1" applyFill="1" applyBorder="1" applyAlignment="1">
      <alignment horizontal="center" vertical="center" wrapText="1" readingOrder="1"/>
    </xf>
    <xf numFmtId="0" fontId="16" fillId="5" borderId="12" xfId="0" applyFont="1" applyFill="1" applyBorder="1" applyAlignment="1">
      <alignment horizontal="center" vertical="center" wrapText="1" readingOrder="1"/>
    </xf>
    <xf numFmtId="0" fontId="16" fillId="5" borderId="13" xfId="0" applyFont="1" applyFill="1" applyBorder="1" applyAlignment="1">
      <alignment horizontal="center" vertical="center" wrapText="1" readingOrder="1"/>
    </xf>
    <xf numFmtId="0" fontId="16" fillId="5" borderId="0" xfId="0" applyFont="1" applyFill="1" applyAlignment="1">
      <alignment horizontal="center" vertical="center" wrapText="1" readingOrder="1"/>
    </xf>
    <xf numFmtId="0" fontId="16" fillId="5" borderId="14" xfId="0" applyFont="1" applyFill="1" applyBorder="1" applyAlignment="1">
      <alignment horizontal="center" vertical="center" wrapText="1" readingOrder="1"/>
    </xf>
    <xf numFmtId="0" fontId="16" fillId="5" borderId="15" xfId="0" applyFont="1" applyFill="1" applyBorder="1" applyAlignment="1">
      <alignment horizontal="center" vertical="center" wrapText="1" readingOrder="1"/>
    </xf>
    <xf numFmtId="0" fontId="16" fillId="5" borderId="16" xfId="0" applyFont="1" applyFill="1" applyBorder="1" applyAlignment="1">
      <alignment horizontal="center" vertical="center" wrapText="1" readingOrder="1"/>
    </xf>
    <xf numFmtId="0" fontId="16" fillId="5" borderId="17" xfId="0" applyFont="1" applyFill="1" applyBorder="1" applyAlignment="1">
      <alignment horizontal="center" vertical="center" wrapText="1" readingOrder="1"/>
    </xf>
    <xf numFmtId="0" fontId="17" fillId="0" borderId="0" xfId="0" applyFont="1" applyAlignment="1">
      <alignment horizontal="center" vertical="center"/>
    </xf>
    <xf numFmtId="0" fontId="24" fillId="9" borderId="18" xfId="0" applyFont="1" applyFill="1" applyBorder="1" applyAlignment="1">
      <alignment horizontal="center" vertical="center" wrapText="1" readingOrder="1"/>
    </xf>
    <xf numFmtId="0" fontId="32" fillId="0" borderId="0" xfId="0" applyFont="1" applyAlignment="1">
      <alignment horizontal="center" vertical="center"/>
    </xf>
    <xf numFmtId="0" fontId="23" fillId="5" borderId="18" xfId="0" applyFont="1" applyFill="1" applyBorder="1" applyAlignment="1">
      <alignment horizontal="center" vertical="center" wrapText="1" readingOrder="1"/>
    </xf>
    <xf numFmtId="0" fontId="23" fillId="7" borderId="18" xfId="0" applyFont="1" applyFill="1" applyBorder="1" applyAlignment="1">
      <alignment horizontal="center" vertical="center" wrapText="1" readingOrder="1"/>
    </xf>
    <xf numFmtId="0" fontId="23" fillId="4" borderId="18" xfId="0" applyFont="1" applyFill="1" applyBorder="1" applyAlignment="1">
      <alignment horizontal="center" vertical="center" wrapText="1" readingOrder="1"/>
    </xf>
    <xf numFmtId="0" fontId="23" fillId="8" borderId="18" xfId="0" applyFont="1" applyFill="1" applyBorder="1" applyAlignment="1">
      <alignment horizontal="center" vertical="center" wrapText="1" readingOrder="1"/>
    </xf>
    <xf numFmtId="0" fontId="30" fillId="16" borderId="20" xfId="0" applyFont="1" applyFill="1" applyBorder="1" applyAlignment="1">
      <alignment horizontal="center" vertical="center" wrapText="1" readingOrder="1"/>
    </xf>
    <xf numFmtId="0" fontId="30" fillId="16" borderId="21" xfId="0" applyFont="1" applyFill="1" applyBorder="1" applyAlignment="1">
      <alignment horizontal="center" vertical="center" wrapText="1" readingOrder="1"/>
    </xf>
    <xf numFmtId="0" fontId="30" fillId="16" borderId="32" xfId="0" applyFont="1" applyFill="1" applyBorder="1" applyAlignment="1">
      <alignment horizontal="center" vertical="center" wrapText="1" readingOrder="1"/>
    </xf>
    <xf numFmtId="0" fontId="25" fillId="3" borderId="0" xfId="0" applyFont="1" applyFill="1" applyAlignment="1">
      <alignment horizontal="justify" vertical="center" wrapText="1"/>
    </xf>
    <xf numFmtId="0" fontId="27" fillId="16" borderId="29" xfId="0" applyFont="1" applyFill="1" applyBorder="1" applyAlignment="1">
      <alignment horizontal="center" vertical="center" wrapText="1" readingOrder="1"/>
    </xf>
    <xf numFmtId="0" fontId="27" fillId="16" borderId="30" xfId="0" applyFont="1" applyFill="1" applyBorder="1" applyAlignment="1">
      <alignment horizontal="center" vertical="center" wrapText="1" readingOrder="1"/>
    </xf>
    <xf numFmtId="0" fontId="27" fillId="3" borderId="27" xfId="0" applyFont="1" applyFill="1" applyBorder="1" applyAlignment="1">
      <alignment horizontal="center" vertical="center" wrapText="1" readingOrder="1"/>
    </xf>
    <xf numFmtId="0" fontId="27" fillId="3" borderId="22" xfId="0" applyFont="1" applyFill="1" applyBorder="1" applyAlignment="1">
      <alignment horizontal="center" vertical="center" wrapText="1" readingOrder="1"/>
    </xf>
    <xf numFmtId="0" fontId="27" fillId="3" borderId="19" xfId="0"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7" fillId="3" borderId="24"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twoCellAnchor editAs="oneCell">
    <xdr:from>
      <xdr:col>41</xdr:col>
      <xdr:colOff>1939636</xdr:colOff>
      <xdr:row>31</xdr:row>
      <xdr:rowOff>0</xdr:rowOff>
    </xdr:from>
    <xdr:to>
      <xdr:col>41</xdr:col>
      <xdr:colOff>5815779</xdr:colOff>
      <xdr:row>34</xdr:row>
      <xdr:rowOff>0</xdr:rowOff>
    </xdr:to>
    <xdr:pic>
      <xdr:nvPicPr>
        <xdr:cNvPr id="4" name="Imagen 3">
          <a:extLst>
            <a:ext uri="{FF2B5EF4-FFF2-40B4-BE49-F238E27FC236}">
              <a16:creationId xmlns:a16="http://schemas.microsoft.com/office/drawing/2014/main" id="{9BF30E93-DD62-71DC-B8E9-D9FCA167A99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0086681" y="28159364"/>
          <a:ext cx="3876143" cy="5299363"/>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1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71" dataDxfId="170">
  <autoFilter ref="B208:C218" xr:uid="{00000000-0009-0000-0100-000001000000}"/>
  <tableColumns count="2">
    <tableColumn id="1" xr3:uid="{9E9A9578-4E04-488A-BBF0-AF85DE280E17}" name="Criterios" dataDxfId="169"/>
    <tableColumn id="2" xr3:uid="{0D82EFC9-95F1-4FC4-8C5A-F40A29A6C681}"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1" sqref="L1:M4"/>
    </sheetView>
  </sheetViews>
  <sheetFormatPr baseColWidth="10" defaultColWidth="24.33203125" defaultRowHeight="15.6" x14ac:dyDescent="0.3"/>
  <cols>
    <col min="1" max="1" width="15.6640625" style="61" customWidth="1"/>
    <col min="2" max="2" width="22.44140625" style="61" customWidth="1"/>
    <col min="3" max="3" width="34.33203125" style="61" hidden="1" customWidth="1"/>
    <col min="4" max="4" width="24.109375" style="61" customWidth="1"/>
    <col min="5" max="5" width="20.44140625" style="61" customWidth="1"/>
    <col min="6" max="6" width="23.109375" style="61" customWidth="1"/>
    <col min="7" max="7" width="27.88671875" style="61" customWidth="1"/>
    <col min="8" max="8" width="27.88671875" style="61" hidden="1" customWidth="1"/>
    <col min="9" max="9" width="17.5546875" style="61" customWidth="1"/>
    <col min="10" max="10" width="20.6640625" style="61" customWidth="1"/>
    <col min="11" max="11" width="19.5546875" style="61" customWidth="1"/>
    <col min="12" max="12" width="19.33203125" style="61" customWidth="1"/>
    <col min="13" max="13" width="14.88671875" style="61" customWidth="1"/>
    <col min="14" max="14" width="19.5546875" style="61" customWidth="1"/>
    <col min="15" max="15" width="16.109375" style="61" customWidth="1"/>
    <col min="16" max="16" width="24.33203125" style="61"/>
    <col min="17" max="17" width="15.5546875" style="61" customWidth="1"/>
    <col min="18" max="18" width="17.33203125" style="61" customWidth="1"/>
    <col min="19" max="19" width="20.44140625" style="61" customWidth="1"/>
    <col min="20" max="20" width="21.44140625" style="61" customWidth="1"/>
    <col min="21" max="21" width="19.88671875" style="61" customWidth="1"/>
    <col min="22" max="16384" width="24.33203125" style="61"/>
  </cols>
  <sheetData>
    <row r="1" spans="1:13" s="62" customFormat="1" ht="20.100000000000001" customHeight="1" x14ac:dyDescent="0.3">
      <c r="A1" s="134"/>
      <c r="B1" s="137" t="s">
        <v>171</v>
      </c>
      <c r="C1" s="138"/>
      <c r="D1" s="138"/>
      <c r="E1" s="138"/>
      <c r="F1" s="138"/>
      <c r="G1" s="138"/>
      <c r="H1" s="138"/>
      <c r="I1" s="138"/>
      <c r="J1" s="138"/>
      <c r="K1" s="139"/>
      <c r="L1" s="146" t="s">
        <v>206</v>
      </c>
      <c r="M1" s="146"/>
    </row>
    <row r="2" spans="1:13" s="62" customFormat="1" ht="20.100000000000001" customHeight="1" x14ac:dyDescent="0.3">
      <c r="A2" s="135"/>
      <c r="B2" s="140"/>
      <c r="C2" s="141"/>
      <c r="D2" s="141"/>
      <c r="E2" s="141"/>
      <c r="F2" s="141"/>
      <c r="G2" s="141"/>
      <c r="H2" s="141"/>
      <c r="I2" s="141"/>
      <c r="J2" s="141"/>
      <c r="K2" s="142"/>
      <c r="L2" s="146" t="s">
        <v>319</v>
      </c>
      <c r="M2" s="146"/>
    </row>
    <row r="3" spans="1:13" s="62" customFormat="1" ht="20.100000000000001" customHeight="1" x14ac:dyDescent="0.3">
      <c r="A3" s="135"/>
      <c r="B3" s="140"/>
      <c r="C3" s="141"/>
      <c r="D3" s="141"/>
      <c r="E3" s="141"/>
      <c r="F3" s="141"/>
      <c r="G3" s="141"/>
      <c r="H3" s="141"/>
      <c r="I3" s="141"/>
      <c r="J3" s="141"/>
      <c r="K3" s="142"/>
      <c r="L3" s="146" t="s">
        <v>320</v>
      </c>
      <c r="M3" s="146"/>
    </row>
    <row r="4" spans="1:13" s="62" customFormat="1" ht="20.100000000000001" customHeight="1" x14ac:dyDescent="0.3">
      <c r="A4" s="136"/>
      <c r="B4" s="143"/>
      <c r="C4" s="144"/>
      <c r="D4" s="144"/>
      <c r="E4" s="144"/>
      <c r="F4" s="144"/>
      <c r="G4" s="144"/>
      <c r="H4" s="144"/>
      <c r="I4" s="144"/>
      <c r="J4" s="144"/>
      <c r="K4" s="145"/>
      <c r="L4" s="146" t="s">
        <v>322</v>
      </c>
      <c r="M4" s="146"/>
    </row>
    <row r="5" spans="1:13" ht="20.100000000000001" customHeight="1" x14ac:dyDescent="0.3"/>
    <row r="6" spans="1:13" ht="25.2" x14ac:dyDescent="0.3">
      <c r="A6" s="130" t="s">
        <v>172</v>
      </c>
      <c r="B6" s="130"/>
      <c r="C6" s="130"/>
      <c r="D6" s="130"/>
      <c r="E6" s="130"/>
      <c r="F6" s="130"/>
      <c r="G6" s="130"/>
      <c r="H6" s="130"/>
      <c r="I6" s="130"/>
      <c r="J6" s="130"/>
      <c r="K6" s="130"/>
      <c r="L6" s="130"/>
      <c r="M6" s="130"/>
    </row>
    <row r="9" spans="1:13" ht="24.75" customHeight="1" x14ac:dyDescent="0.3">
      <c r="A9" s="131" t="s">
        <v>173</v>
      </c>
      <c r="B9" s="131"/>
      <c r="C9" s="71"/>
      <c r="D9" s="132" t="s">
        <v>189</v>
      </c>
      <c r="E9" s="132"/>
      <c r="F9" s="132"/>
      <c r="G9" s="132"/>
      <c r="H9" s="132"/>
      <c r="I9" s="132"/>
      <c r="J9" s="132"/>
      <c r="K9" s="132"/>
      <c r="L9" s="132"/>
      <c r="M9" s="132"/>
    </row>
    <row r="10" spans="1:13" ht="24.75" customHeight="1" x14ac:dyDescent="0.3">
      <c r="A10" s="131" t="s">
        <v>175</v>
      </c>
      <c r="B10" s="131"/>
      <c r="C10" s="133"/>
      <c r="D10" s="133"/>
      <c r="E10" s="132" t="s">
        <v>255</v>
      </c>
      <c r="F10" s="132"/>
      <c r="G10" s="132"/>
      <c r="H10" s="132"/>
      <c r="I10" s="132"/>
      <c r="J10" s="132"/>
      <c r="K10" s="132"/>
      <c r="L10" s="132"/>
      <c r="M10" s="132"/>
    </row>
    <row r="11" spans="1:13" ht="24.75" customHeight="1" x14ac:dyDescent="0.3">
      <c r="A11" s="131" t="s">
        <v>176</v>
      </c>
      <c r="B11" s="131"/>
      <c r="C11" s="131"/>
      <c r="D11" s="131"/>
      <c r="E11" s="133"/>
      <c r="F11" s="132" t="s">
        <v>256</v>
      </c>
      <c r="G11" s="132"/>
      <c r="H11" s="132"/>
      <c r="I11" s="132"/>
      <c r="J11" s="132"/>
      <c r="K11" s="132"/>
      <c r="L11" s="132"/>
      <c r="M11" s="132"/>
    </row>
    <row r="12" spans="1:13" ht="22.5" customHeight="1" x14ac:dyDescent="0.3"/>
    <row r="13" spans="1:13" ht="20.25" customHeight="1" x14ac:dyDescent="0.3"/>
    <row r="14" spans="1:13" ht="27.75" customHeight="1" x14ac:dyDescent="0.3">
      <c r="A14" s="147" t="s">
        <v>179</v>
      </c>
      <c r="B14" s="147"/>
      <c r="C14" s="72"/>
      <c r="D14" s="148" t="s">
        <v>180</v>
      </c>
      <c r="E14" s="148"/>
      <c r="F14" s="148"/>
      <c r="G14" s="148" t="s">
        <v>181</v>
      </c>
      <c r="H14" s="148"/>
      <c r="I14" s="148"/>
      <c r="J14" s="148"/>
      <c r="K14" s="148"/>
      <c r="L14" s="148"/>
      <c r="M14" s="148"/>
    </row>
    <row r="15" spans="1:13" ht="37.5" customHeight="1" x14ac:dyDescent="0.3">
      <c r="A15" s="147"/>
      <c r="B15" s="147"/>
      <c r="C15" s="72"/>
      <c r="D15" s="148"/>
      <c r="E15" s="148"/>
      <c r="F15" s="148"/>
      <c r="G15" s="73" t="s">
        <v>183</v>
      </c>
      <c r="H15" s="73"/>
      <c r="I15" s="148" t="s">
        <v>184</v>
      </c>
      <c r="J15" s="148"/>
      <c r="K15" s="148"/>
      <c r="L15" s="148"/>
      <c r="M15" s="148"/>
    </row>
    <row r="16" spans="1:13" ht="69.75" customHeight="1" x14ac:dyDescent="0.3">
      <c r="A16" s="124" t="s">
        <v>185</v>
      </c>
      <c r="B16" s="125"/>
      <c r="C16" s="75"/>
      <c r="D16" s="127" t="s">
        <v>213</v>
      </c>
      <c r="E16" s="128"/>
      <c r="F16" s="129"/>
      <c r="G16" s="76" t="s">
        <v>214</v>
      </c>
      <c r="H16" s="77"/>
      <c r="I16" s="127" t="s">
        <v>215</v>
      </c>
      <c r="J16" s="126"/>
      <c r="K16" s="126"/>
      <c r="L16" s="126"/>
      <c r="M16" s="125"/>
    </row>
    <row r="17" spans="1:13" ht="69.75" customHeight="1" x14ac:dyDescent="0.3">
      <c r="A17" s="124" t="s">
        <v>185</v>
      </c>
      <c r="B17" s="125"/>
      <c r="C17" s="75"/>
      <c r="D17" s="127" t="s">
        <v>216</v>
      </c>
      <c r="E17" s="128"/>
      <c r="F17" s="129"/>
      <c r="G17" s="76" t="s">
        <v>217</v>
      </c>
      <c r="H17" s="77"/>
      <c r="I17" s="127" t="s">
        <v>218</v>
      </c>
      <c r="J17" s="128"/>
      <c r="K17" s="128"/>
      <c r="L17" s="128"/>
      <c r="M17" s="129"/>
    </row>
    <row r="18" spans="1:13" ht="69.75" customHeight="1" x14ac:dyDescent="0.3">
      <c r="A18" s="124" t="s">
        <v>185</v>
      </c>
      <c r="B18" s="125"/>
      <c r="C18" s="75"/>
      <c r="D18" s="127" t="s">
        <v>219</v>
      </c>
      <c r="E18" s="128"/>
      <c r="F18" s="129"/>
      <c r="G18" s="76" t="s">
        <v>217</v>
      </c>
      <c r="H18" s="77"/>
      <c r="I18" s="127" t="s">
        <v>220</v>
      </c>
      <c r="J18" s="126"/>
      <c r="K18" s="126"/>
      <c r="L18" s="126"/>
      <c r="M18" s="125"/>
    </row>
    <row r="19" spans="1:13" ht="69.75" customHeight="1" x14ac:dyDescent="0.3">
      <c r="A19" s="124" t="s">
        <v>185</v>
      </c>
      <c r="B19" s="125"/>
      <c r="C19" s="78"/>
      <c r="D19" s="124" t="s">
        <v>221</v>
      </c>
      <c r="E19" s="126"/>
      <c r="F19" s="125"/>
      <c r="G19" s="76" t="s">
        <v>214</v>
      </c>
      <c r="H19" s="78"/>
      <c r="I19" s="127" t="s">
        <v>222</v>
      </c>
      <c r="J19" s="128"/>
      <c r="K19" s="128"/>
      <c r="L19" s="128"/>
      <c r="M19" s="129"/>
    </row>
    <row r="20" spans="1:13" ht="69.75" customHeight="1" x14ac:dyDescent="0.3">
      <c r="A20" s="124" t="s">
        <v>185</v>
      </c>
      <c r="B20" s="125"/>
      <c r="C20" s="78"/>
      <c r="D20" s="124" t="s">
        <v>223</v>
      </c>
      <c r="E20" s="126"/>
      <c r="F20" s="125"/>
      <c r="G20" s="76" t="s">
        <v>217</v>
      </c>
      <c r="H20" s="78"/>
      <c r="I20" s="127" t="s">
        <v>224</v>
      </c>
      <c r="J20" s="128"/>
      <c r="K20" s="128"/>
      <c r="L20" s="128"/>
      <c r="M20" s="129"/>
    </row>
    <row r="21" spans="1:13" ht="69.75" customHeight="1" x14ac:dyDescent="0.3">
      <c r="A21" s="124" t="s">
        <v>185</v>
      </c>
      <c r="B21" s="125"/>
      <c r="C21" s="78"/>
      <c r="D21" s="127" t="s">
        <v>225</v>
      </c>
      <c r="E21" s="128"/>
      <c r="F21" s="129"/>
      <c r="G21" s="76" t="s">
        <v>214</v>
      </c>
      <c r="H21" s="78"/>
      <c r="I21" s="127" t="s">
        <v>226</v>
      </c>
      <c r="J21" s="128"/>
      <c r="K21" s="128"/>
      <c r="L21" s="128"/>
      <c r="M21" s="129"/>
    </row>
    <row r="22" spans="1:13" ht="69.75" customHeight="1" x14ac:dyDescent="0.3">
      <c r="A22" s="124" t="s">
        <v>187</v>
      </c>
      <c r="B22" s="125"/>
      <c r="C22" s="78"/>
      <c r="D22" s="127" t="s">
        <v>227</v>
      </c>
      <c r="E22" s="128"/>
      <c r="F22" s="129"/>
      <c r="G22" s="76" t="s">
        <v>214</v>
      </c>
      <c r="H22" s="78"/>
      <c r="I22" s="127" t="s">
        <v>228</v>
      </c>
      <c r="J22" s="128"/>
      <c r="K22" s="128"/>
      <c r="L22" s="128"/>
      <c r="M22" s="129"/>
    </row>
    <row r="23" spans="1:13" ht="69.75" customHeight="1" x14ac:dyDescent="0.3">
      <c r="A23" s="124" t="s">
        <v>187</v>
      </c>
      <c r="B23" s="125"/>
      <c r="C23" s="78"/>
      <c r="D23" s="124" t="s">
        <v>229</v>
      </c>
      <c r="E23" s="126"/>
      <c r="F23" s="125"/>
      <c r="G23" s="79" t="s">
        <v>217</v>
      </c>
      <c r="H23" s="78"/>
      <c r="I23" s="127" t="s">
        <v>230</v>
      </c>
      <c r="J23" s="128"/>
      <c r="K23" s="128"/>
      <c r="L23" s="128"/>
      <c r="M23" s="129"/>
    </row>
    <row r="24" spans="1:13" ht="69.75" customHeight="1" x14ac:dyDescent="0.3">
      <c r="A24" s="124" t="s">
        <v>187</v>
      </c>
      <c r="B24" s="125"/>
      <c r="C24" s="78"/>
      <c r="D24" s="124" t="s">
        <v>231</v>
      </c>
      <c r="E24" s="126"/>
      <c r="F24" s="125"/>
      <c r="G24" s="79" t="s">
        <v>214</v>
      </c>
      <c r="H24" s="78"/>
      <c r="I24" s="127" t="s">
        <v>232</v>
      </c>
      <c r="J24" s="126"/>
      <c r="K24" s="126"/>
      <c r="L24" s="126"/>
      <c r="M24" s="125"/>
    </row>
    <row r="25" spans="1:13" ht="69.75" customHeight="1" x14ac:dyDescent="0.3">
      <c r="A25" s="124" t="s">
        <v>187</v>
      </c>
      <c r="B25" s="125"/>
      <c r="C25" s="78"/>
      <c r="D25" s="127" t="s">
        <v>233</v>
      </c>
      <c r="E25" s="128"/>
      <c r="F25" s="129"/>
      <c r="G25" s="79" t="s">
        <v>217</v>
      </c>
      <c r="H25" s="78"/>
      <c r="I25" s="127" t="s">
        <v>234</v>
      </c>
      <c r="J25" s="128"/>
      <c r="K25" s="128"/>
      <c r="L25" s="128"/>
      <c r="M25" s="129"/>
    </row>
    <row r="26" spans="1:13" ht="69.75" customHeight="1" x14ac:dyDescent="0.3">
      <c r="A26" s="124" t="s">
        <v>187</v>
      </c>
      <c r="B26" s="125"/>
      <c r="C26" s="78"/>
      <c r="D26" s="127" t="s">
        <v>235</v>
      </c>
      <c r="E26" s="128"/>
      <c r="F26" s="129"/>
      <c r="G26" s="79" t="s">
        <v>217</v>
      </c>
      <c r="H26" s="78"/>
      <c r="I26" s="127" t="s">
        <v>236</v>
      </c>
      <c r="J26" s="128"/>
      <c r="K26" s="128"/>
      <c r="L26" s="128"/>
      <c r="M26" s="129"/>
    </row>
    <row r="27" spans="1:13" ht="69.75" customHeight="1" x14ac:dyDescent="0.3">
      <c r="A27" s="124" t="s">
        <v>187</v>
      </c>
      <c r="B27" s="125"/>
      <c r="C27" s="78"/>
      <c r="D27" s="124" t="s">
        <v>237</v>
      </c>
      <c r="E27" s="126"/>
      <c r="F27" s="125"/>
      <c r="G27" s="79" t="s">
        <v>217</v>
      </c>
      <c r="H27" s="78"/>
      <c r="I27" s="127" t="s">
        <v>238</v>
      </c>
      <c r="J27" s="128"/>
      <c r="K27" s="128"/>
      <c r="L27" s="128"/>
      <c r="M27" s="129"/>
    </row>
    <row r="28" spans="1:13" ht="69.75" customHeight="1" x14ac:dyDescent="0.3">
      <c r="A28" s="124" t="s">
        <v>187</v>
      </c>
      <c r="B28" s="125"/>
      <c r="C28" s="78"/>
      <c r="D28" s="124" t="s">
        <v>239</v>
      </c>
      <c r="E28" s="126"/>
      <c r="F28" s="125"/>
      <c r="G28" s="79" t="s">
        <v>214</v>
      </c>
      <c r="H28" s="78"/>
      <c r="I28" s="127" t="s">
        <v>240</v>
      </c>
      <c r="J28" s="128"/>
      <c r="K28" s="128"/>
      <c r="L28" s="128"/>
      <c r="M28" s="129"/>
    </row>
    <row r="29" spans="1:13" ht="69.75" customHeight="1" x14ac:dyDescent="0.3">
      <c r="A29" s="124" t="s">
        <v>187</v>
      </c>
      <c r="B29" s="125"/>
      <c r="C29" s="78"/>
      <c r="D29" s="124" t="s">
        <v>241</v>
      </c>
      <c r="E29" s="126"/>
      <c r="F29" s="125"/>
      <c r="G29" s="79" t="s">
        <v>214</v>
      </c>
      <c r="H29" s="78"/>
      <c r="I29" s="127" t="s">
        <v>242</v>
      </c>
      <c r="J29" s="128"/>
      <c r="K29" s="128"/>
      <c r="L29" s="128"/>
      <c r="M29" s="129"/>
    </row>
    <row r="30" spans="1:13" ht="69.75" customHeight="1" x14ac:dyDescent="0.3">
      <c r="A30" s="124" t="s">
        <v>187</v>
      </c>
      <c r="B30" s="125"/>
      <c r="C30" s="78"/>
      <c r="D30" s="127" t="s">
        <v>243</v>
      </c>
      <c r="E30" s="128"/>
      <c r="F30" s="129"/>
      <c r="G30" s="79" t="s">
        <v>214</v>
      </c>
      <c r="H30" s="78"/>
      <c r="I30" s="127" t="s">
        <v>244</v>
      </c>
      <c r="J30" s="128"/>
      <c r="K30" s="128"/>
      <c r="L30" s="128"/>
      <c r="M30" s="129"/>
    </row>
    <row r="31" spans="1:13" ht="69.75" customHeight="1" x14ac:dyDescent="0.3">
      <c r="A31" s="124" t="s">
        <v>187</v>
      </c>
      <c r="B31" s="125"/>
      <c r="C31" s="78"/>
      <c r="D31" s="124" t="s">
        <v>245</v>
      </c>
      <c r="E31" s="126"/>
      <c r="F31" s="125"/>
      <c r="G31" s="79" t="s">
        <v>217</v>
      </c>
      <c r="H31" s="78"/>
      <c r="I31" s="127" t="s">
        <v>246</v>
      </c>
      <c r="J31" s="128"/>
      <c r="K31" s="128"/>
      <c r="L31" s="128"/>
      <c r="M31" s="129"/>
    </row>
    <row r="32" spans="1:13" ht="69.75" customHeight="1" x14ac:dyDescent="0.3">
      <c r="A32" s="124" t="s">
        <v>187</v>
      </c>
      <c r="B32" s="125"/>
      <c r="C32" s="78"/>
      <c r="D32" s="124" t="s">
        <v>247</v>
      </c>
      <c r="E32" s="126"/>
      <c r="F32" s="125"/>
      <c r="G32" s="79" t="s">
        <v>217</v>
      </c>
      <c r="H32" s="78"/>
      <c r="I32" s="127" t="s">
        <v>248</v>
      </c>
      <c r="J32" s="128"/>
      <c r="K32" s="128"/>
      <c r="L32" s="128"/>
      <c r="M32" s="129"/>
    </row>
    <row r="33" spans="1:13" ht="69.75" customHeight="1" x14ac:dyDescent="0.3">
      <c r="A33" s="124" t="s">
        <v>187</v>
      </c>
      <c r="B33" s="125"/>
      <c r="C33" s="78"/>
      <c r="D33" s="124" t="s">
        <v>249</v>
      </c>
      <c r="E33" s="126"/>
      <c r="F33" s="125"/>
      <c r="G33" s="79" t="s">
        <v>217</v>
      </c>
      <c r="H33" s="78"/>
      <c r="I33" s="127" t="s">
        <v>250</v>
      </c>
      <c r="J33" s="128"/>
      <c r="K33" s="128"/>
      <c r="L33" s="128"/>
      <c r="M33" s="129"/>
    </row>
    <row r="34" spans="1:13" ht="69.75" customHeight="1" x14ac:dyDescent="0.3">
      <c r="A34" s="124" t="s">
        <v>187</v>
      </c>
      <c r="B34" s="125"/>
      <c r="C34" s="78"/>
      <c r="D34" s="124" t="s">
        <v>251</v>
      </c>
      <c r="E34" s="126"/>
      <c r="F34" s="125"/>
      <c r="G34" s="79" t="s">
        <v>217</v>
      </c>
      <c r="H34" s="78"/>
      <c r="I34" s="127" t="s">
        <v>252</v>
      </c>
      <c r="J34" s="128"/>
      <c r="K34" s="128"/>
      <c r="L34" s="128"/>
      <c r="M34" s="129"/>
    </row>
    <row r="35" spans="1:13" ht="69.75" customHeight="1" x14ac:dyDescent="0.3">
      <c r="A35" s="124" t="s">
        <v>187</v>
      </c>
      <c r="B35" s="125"/>
      <c r="C35" s="78"/>
      <c r="D35" s="124" t="s">
        <v>253</v>
      </c>
      <c r="E35" s="126"/>
      <c r="F35" s="125"/>
      <c r="G35" s="79" t="s">
        <v>217</v>
      </c>
      <c r="H35" s="78"/>
      <c r="I35" s="127" t="s">
        <v>254</v>
      </c>
      <c r="J35" s="128"/>
      <c r="K35" s="128"/>
      <c r="L35" s="128"/>
      <c r="M35" s="129"/>
    </row>
    <row r="36" spans="1:13" ht="24.9" customHeight="1" x14ac:dyDescent="0.3">
      <c r="A36" s="121"/>
      <c r="B36" s="122"/>
      <c r="D36" s="121"/>
      <c r="E36" s="123"/>
      <c r="F36" s="122"/>
      <c r="G36" s="74"/>
      <c r="I36" s="121"/>
      <c r="J36" s="123"/>
      <c r="K36" s="123"/>
      <c r="L36" s="123"/>
      <c r="M36" s="122"/>
    </row>
    <row r="37" spans="1:13" ht="24.9" customHeight="1" x14ac:dyDescent="0.3">
      <c r="A37" s="121"/>
      <c r="B37" s="122"/>
      <c r="D37" s="121"/>
      <c r="E37" s="123"/>
      <c r="F37" s="122"/>
      <c r="G37" s="74"/>
      <c r="I37" s="121"/>
      <c r="J37" s="123"/>
      <c r="K37" s="123"/>
      <c r="L37" s="123"/>
      <c r="M37" s="122"/>
    </row>
    <row r="38" spans="1:13" ht="24.9" customHeight="1" x14ac:dyDescent="0.3">
      <c r="A38" s="121"/>
      <c r="B38" s="122"/>
      <c r="D38" s="121"/>
      <c r="E38" s="123"/>
      <c r="F38" s="122"/>
      <c r="G38" s="74"/>
      <c r="I38" s="121"/>
      <c r="J38" s="123"/>
      <c r="K38" s="123"/>
      <c r="L38" s="123"/>
      <c r="M38" s="122"/>
    </row>
    <row r="39" spans="1:13" ht="24.9" customHeight="1" x14ac:dyDescent="0.3">
      <c r="A39" s="121"/>
      <c r="B39" s="122"/>
      <c r="D39" s="121"/>
      <c r="E39" s="123"/>
      <c r="F39" s="122"/>
      <c r="G39" s="74"/>
      <c r="I39" s="121"/>
      <c r="J39" s="123"/>
      <c r="K39" s="123"/>
      <c r="L39" s="123"/>
      <c r="M39" s="122"/>
    </row>
    <row r="40" spans="1:13" ht="24.9" customHeight="1" x14ac:dyDescent="0.3">
      <c r="A40" s="121"/>
      <c r="B40" s="122"/>
      <c r="D40" s="121"/>
      <c r="E40" s="123"/>
      <c r="F40" s="122"/>
      <c r="G40" s="74"/>
      <c r="I40" s="121"/>
      <c r="J40" s="123"/>
      <c r="K40" s="123"/>
      <c r="L40" s="123"/>
      <c r="M40" s="122"/>
    </row>
    <row r="41" spans="1:13" ht="24.9" customHeight="1" x14ac:dyDescent="0.3">
      <c r="A41" s="121"/>
      <c r="B41" s="122"/>
      <c r="D41" s="121"/>
      <c r="E41" s="123"/>
      <c r="F41" s="122"/>
      <c r="G41" s="74"/>
      <c r="I41" s="121"/>
      <c r="J41" s="123"/>
      <c r="K41" s="123"/>
      <c r="L41" s="123"/>
      <c r="M41" s="122"/>
    </row>
    <row r="42" spans="1:13" ht="24.9" customHeight="1" x14ac:dyDescent="0.3">
      <c r="A42" s="121"/>
      <c r="B42" s="122"/>
      <c r="D42" s="121"/>
      <c r="E42" s="123"/>
      <c r="F42" s="122"/>
      <c r="G42" s="74"/>
      <c r="I42" s="121"/>
      <c r="J42" s="123"/>
      <c r="K42" s="123"/>
      <c r="L42" s="123"/>
      <c r="M42" s="122"/>
    </row>
    <row r="43" spans="1:13" ht="24.9" customHeight="1" x14ac:dyDescent="0.3">
      <c r="A43" s="121"/>
      <c r="B43" s="122"/>
      <c r="D43" s="121"/>
      <c r="E43" s="123"/>
      <c r="F43" s="122"/>
      <c r="G43" s="74"/>
      <c r="I43" s="121"/>
      <c r="J43" s="123"/>
      <c r="K43" s="123"/>
      <c r="L43" s="123"/>
      <c r="M43" s="122"/>
    </row>
    <row r="44" spans="1:13" ht="24.9" customHeight="1" x14ac:dyDescent="0.3">
      <c r="A44" s="121"/>
      <c r="B44" s="122"/>
      <c r="D44" s="121"/>
      <c r="E44" s="123"/>
      <c r="F44" s="122"/>
      <c r="G44" s="74"/>
      <c r="I44" s="121"/>
      <c r="J44" s="123"/>
      <c r="K44" s="123"/>
      <c r="L44" s="123"/>
      <c r="M44" s="122"/>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A36:B44" xr:uid="{82ED23B6-2161-49B8-9CA8-308A2C3945FA}">
      <formula1>$C$16:$C$18</formula1>
    </dataValidation>
    <dataValidation type="list" allowBlank="1" showInputMessage="1" showErrorMessage="1" sqref="A20 A16:B19 A21:B35" xr:uid="{6D8C4DED-0580-4520-9EBF-34B8612467D3}">
      <formula1>#REF!</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55" zoomScaleNormal="55" workbookViewId="0">
      <selection activeCell="G1" sqref="G1:G4"/>
    </sheetView>
  </sheetViews>
  <sheetFormatPr baseColWidth="10" defaultColWidth="24.33203125" defaultRowHeight="15.6" x14ac:dyDescent="0.3"/>
  <cols>
    <col min="1" max="1" width="15.6640625" style="63" customWidth="1"/>
    <col min="2" max="2" width="34.33203125" style="63" customWidth="1"/>
    <col min="3" max="3" width="21.44140625" style="63" customWidth="1"/>
    <col min="4" max="4" width="49.5546875" style="63" customWidth="1"/>
    <col min="5" max="5" width="39" style="63" customWidth="1"/>
    <col min="6" max="6" width="37.6640625" style="63" customWidth="1"/>
    <col min="7" max="7" width="34" style="63" customWidth="1"/>
    <col min="8" max="9" width="25.33203125" style="63" customWidth="1"/>
    <col min="10" max="16384" width="24.33203125" style="63"/>
  </cols>
  <sheetData>
    <row r="1" spans="1:12" s="62" customFormat="1" ht="20.100000000000001" customHeight="1" x14ac:dyDescent="0.3">
      <c r="A1" s="154"/>
      <c r="B1" s="137" t="s">
        <v>171</v>
      </c>
      <c r="C1" s="138"/>
      <c r="D1" s="138"/>
      <c r="E1" s="138"/>
      <c r="F1" s="139"/>
      <c r="G1" s="59" t="s">
        <v>206</v>
      </c>
      <c r="H1" s="60"/>
      <c r="I1" s="61"/>
      <c r="J1" s="61"/>
      <c r="K1" s="61"/>
      <c r="L1" s="61"/>
    </row>
    <row r="2" spans="1:12" s="62" customFormat="1" ht="20.100000000000001" customHeight="1" x14ac:dyDescent="0.3">
      <c r="A2" s="154"/>
      <c r="B2" s="140"/>
      <c r="C2" s="141"/>
      <c r="D2" s="141"/>
      <c r="E2" s="141"/>
      <c r="F2" s="142"/>
      <c r="G2" s="59" t="s">
        <v>319</v>
      </c>
      <c r="H2" s="60"/>
      <c r="I2" s="61"/>
      <c r="J2" s="61"/>
      <c r="K2" s="61"/>
      <c r="L2" s="61"/>
    </row>
    <row r="3" spans="1:12" s="62" customFormat="1" ht="20.100000000000001" customHeight="1" x14ac:dyDescent="0.3">
      <c r="A3" s="154"/>
      <c r="B3" s="140"/>
      <c r="C3" s="141"/>
      <c r="D3" s="141"/>
      <c r="E3" s="141"/>
      <c r="F3" s="142"/>
      <c r="G3" s="59" t="s">
        <v>320</v>
      </c>
      <c r="H3" s="60"/>
      <c r="I3" s="61"/>
      <c r="J3" s="61"/>
      <c r="K3" s="61"/>
      <c r="L3" s="61"/>
    </row>
    <row r="4" spans="1:12" s="62" customFormat="1" ht="20.100000000000001" customHeight="1" x14ac:dyDescent="0.3">
      <c r="A4" s="154"/>
      <c r="B4" s="143"/>
      <c r="C4" s="144"/>
      <c r="D4" s="144"/>
      <c r="E4" s="144"/>
      <c r="F4" s="145"/>
      <c r="G4" s="59" t="s">
        <v>321</v>
      </c>
      <c r="H4" s="60"/>
      <c r="I4" s="61"/>
      <c r="J4" s="61"/>
      <c r="K4" s="61"/>
      <c r="L4" s="61"/>
    </row>
    <row r="5" spans="1:12" s="61" customFormat="1" ht="20.100000000000001" customHeight="1" x14ac:dyDescent="0.3">
      <c r="H5" s="60"/>
    </row>
    <row r="6" spans="1:12" s="61" customFormat="1" ht="25.2" x14ac:dyDescent="0.3">
      <c r="A6" s="130" t="s">
        <v>194</v>
      </c>
      <c r="B6" s="130"/>
      <c r="C6" s="130"/>
      <c r="D6" s="130"/>
      <c r="E6" s="130"/>
      <c r="F6" s="130"/>
      <c r="G6" s="130"/>
      <c r="H6" s="60"/>
    </row>
    <row r="7" spans="1:12" s="61" customFormat="1" x14ac:dyDescent="0.3"/>
    <row r="8" spans="1:12" ht="20.25" customHeight="1" x14ac:dyDescent="0.3">
      <c r="A8" s="157" t="s">
        <v>173</v>
      </c>
      <c r="B8" s="158"/>
      <c r="C8" s="159"/>
      <c r="D8" s="160" t="s">
        <v>189</v>
      </c>
      <c r="E8" s="161"/>
      <c r="F8" s="161"/>
      <c r="G8" s="162"/>
      <c r="H8" s="60"/>
      <c r="I8" s="61"/>
    </row>
    <row r="9" spans="1:12" ht="23.4" x14ac:dyDescent="0.3">
      <c r="A9" s="155" t="s">
        <v>175</v>
      </c>
      <c r="B9" s="155"/>
      <c r="C9" s="155"/>
      <c r="D9" s="156" t="s">
        <v>255</v>
      </c>
      <c r="E9" s="156"/>
      <c r="F9" s="156"/>
      <c r="G9" s="156"/>
      <c r="H9" s="60"/>
      <c r="I9" s="61"/>
    </row>
    <row r="10" spans="1:12" ht="54.75" customHeight="1" x14ac:dyDescent="0.3">
      <c r="A10" s="163" t="s">
        <v>176</v>
      </c>
      <c r="B10" s="163"/>
      <c r="C10" s="163"/>
      <c r="D10" s="156" t="s">
        <v>256</v>
      </c>
      <c r="E10" s="156"/>
      <c r="F10" s="156"/>
      <c r="G10" s="156"/>
      <c r="H10" s="60"/>
      <c r="I10" s="61"/>
    </row>
    <row r="11" spans="1:12" s="61" customFormat="1" ht="23.4" x14ac:dyDescent="0.3">
      <c r="H11" s="60"/>
    </row>
    <row r="12" spans="1:12" s="61" customFormat="1" ht="27.75" customHeight="1" x14ac:dyDescent="0.3">
      <c r="A12" s="164" t="s">
        <v>195</v>
      </c>
      <c r="B12" s="164"/>
      <c r="C12" s="164"/>
      <c r="D12" s="164" t="s">
        <v>196</v>
      </c>
      <c r="E12" s="164"/>
      <c r="F12" s="164" t="s">
        <v>197</v>
      </c>
      <c r="G12" s="164"/>
      <c r="H12" s="64"/>
      <c r="I12" s="65"/>
    </row>
    <row r="13" spans="1:12" s="61" customFormat="1" ht="162.75" customHeight="1" x14ac:dyDescent="0.3">
      <c r="A13" s="151" t="s">
        <v>257</v>
      </c>
      <c r="B13" s="151"/>
      <c r="C13" s="151"/>
      <c r="D13" s="152" t="s">
        <v>258</v>
      </c>
      <c r="E13" s="152"/>
      <c r="F13" s="153" t="s">
        <v>259</v>
      </c>
      <c r="G13" s="153"/>
      <c r="H13" s="66"/>
      <c r="I13" s="67"/>
    </row>
    <row r="14" spans="1:12" s="61" customFormat="1" ht="30" customHeight="1" x14ac:dyDescent="0.3">
      <c r="A14" s="149"/>
      <c r="B14" s="149"/>
      <c r="C14" s="149"/>
      <c r="D14" s="150"/>
      <c r="E14" s="150"/>
      <c r="F14" s="150"/>
      <c r="G14" s="150"/>
      <c r="H14" s="68"/>
      <c r="I14" s="69"/>
    </row>
    <row r="15" spans="1:12" s="61" customFormat="1" ht="30" customHeight="1" x14ac:dyDescent="0.3">
      <c r="A15" s="149"/>
      <c r="B15" s="149"/>
      <c r="C15" s="149"/>
      <c r="D15" s="150"/>
      <c r="E15" s="150"/>
      <c r="F15" s="150"/>
      <c r="G15" s="150"/>
      <c r="H15" s="68"/>
      <c r="I15" s="69"/>
    </row>
    <row r="16" spans="1:12" s="61" customFormat="1" ht="30" customHeight="1" x14ac:dyDescent="0.3">
      <c r="A16" s="149"/>
      <c r="B16" s="149"/>
      <c r="C16" s="149"/>
      <c r="D16" s="150"/>
      <c r="E16" s="150"/>
      <c r="F16" s="150"/>
      <c r="G16" s="150"/>
      <c r="H16" s="68"/>
      <c r="I16" s="69"/>
    </row>
    <row r="17" spans="1:9" s="61" customFormat="1" ht="30" customHeight="1" x14ac:dyDescent="0.3">
      <c r="A17" s="149"/>
      <c r="B17" s="149"/>
      <c r="C17" s="149"/>
      <c r="D17" s="150"/>
      <c r="E17" s="150"/>
      <c r="F17" s="150"/>
      <c r="G17" s="150"/>
      <c r="H17" s="68"/>
      <c r="I17" s="69"/>
    </row>
    <row r="18" spans="1:9" s="61" customFormat="1" ht="30" customHeight="1" x14ac:dyDescent="0.3">
      <c r="A18" s="149"/>
      <c r="B18" s="149"/>
      <c r="C18" s="149"/>
      <c r="D18" s="150"/>
      <c r="E18" s="150"/>
      <c r="F18" s="150"/>
      <c r="G18" s="150"/>
      <c r="H18" s="70"/>
    </row>
    <row r="19" spans="1:9" s="61" customFormat="1" ht="30" customHeight="1" x14ac:dyDescent="0.3">
      <c r="A19" s="149"/>
      <c r="B19" s="149"/>
      <c r="C19" s="149"/>
      <c r="D19" s="150"/>
      <c r="E19" s="150"/>
      <c r="F19" s="150"/>
      <c r="G19" s="150"/>
      <c r="H19" s="70"/>
    </row>
    <row r="20" spans="1:9" s="61" customFormat="1" ht="30" customHeight="1" x14ac:dyDescent="0.3">
      <c r="A20" s="149"/>
      <c r="B20" s="149"/>
      <c r="C20" s="149"/>
      <c r="D20" s="150"/>
      <c r="E20" s="150"/>
      <c r="F20" s="150"/>
      <c r="G20" s="150"/>
    </row>
    <row r="21" spans="1:9" s="61" customFormat="1" ht="30" customHeight="1" x14ac:dyDescent="0.3">
      <c r="A21" s="149"/>
      <c r="B21" s="149"/>
      <c r="C21" s="149"/>
      <c r="D21" s="150"/>
      <c r="E21" s="150"/>
      <c r="F21" s="150"/>
      <c r="G21" s="150"/>
    </row>
    <row r="22" spans="1:9" s="61" customFormat="1" ht="30" customHeight="1" x14ac:dyDescent="0.3">
      <c r="A22" s="149"/>
      <c r="B22" s="149"/>
      <c r="C22" s="149"/>
      <c r="D22" s="150"/>
      <c r="E22" s="150"/>
      <c r="F22" s="150"/>
      <c r="G22" s="150"/>
    </row>
    <row r="23" spans="1:9" s="61" customFormat="1" ht="30" customHeight="1" x14ac:dyDescent="0.3">
      <c r="A23" s="149"/>
      <c r="B23" s="149"/>
      <c r="C23" s="149"/>
      <c r="D23" s="150"/>
      <c r="E23" s="150"/>
      <c r="F23" s="150"/>
      <c r="G23" s="150"/>
    </row>
    <row r="24" spans="1:9" s="61" customFormat="1" x14ac:dyDescent="0.3"/>
    <row r="25" spans="1:9" s="61" customFormat="1" x14ac:dyDescent="0.3"/>
    <row r="26" spans="1:9" s="61" customFormat="1" x14ac:dyDescent="0.3"/>
    <row r="27" spans="1:9" s="61" customFormat="1" x14ac:dyDescent="0.3"/>
    <row r="28" spans="1:9" s="61" customFormat="1" x14ac:dyDescent="0.3"/>
    <row r="29" spans="1:9" s="61" customFormat="1" x14ac:dyDescent="0.3"/>
    <row r="30" spans="1:9" s="61" customFormat="1" x14ac:dyDescent="0.3"/>
    <row r="31" spans="1:9" s="61" customFormat="1" x14ac:dyDescent="0.3"/>
    <row r="32" spans="1:9" s="61" customFormat="1" x14ac:dyDescent="0.3"/>
    <row r="33" s="61" customFormat="1" x14ac:dyDescent="0.3"/>
    <row r="34" s="61" customFormat="1" x14ac:dyDescent="0.3"/>
    <row r="35" s="61" customFormat="1" x14ac:dyDescent="0.3"/>
    <row r="36" s="61" customFormat="1" x14ac:dyDescent="0.3"/>
    <row r="37" s="61" customFormat="1" x14ac:dyDescent="0.3"/>
    <row r="38" s="61" customFormat="1" x14ac:dyDescent="0.3"/>
    <row r="39" s="61" customFormat="1" x14ac:dyDescent="0.3"/>
    <row r="40" s="61" customFormat="1" x14ac:dyDescent="0.3"/>
    <row r="41" s="61" customFormat="1" x14ac:dyDescent="0.3"/>
    <row r="42" s="61" customFormat="1" x14ac:dyDescent="0.3"/>
    <row r="43" s="61" customFormat="1" x14ac:dyDescent="0.3"/>
    <row r="44" s="61" customFormat="1" x14ac:dyDescent="0.3"/>
    <row r="45" s="61" customFormat="1" x14ac:dyDescent="0.3"/>
    <row r="46" s="61" customFormat="1" x14ac:dyDescent="0.3"/>
    <row r="47" s="61" customFormat="1" x14ac:dyDescent="0.3"/>
    <row r="48" s="61" customFormat="1" x14ac:dyDescent="0.3"/>
    <row r="49" s="61" customFormat="1" x14ac:dyDescent="0.3"/>
    <row r="50" s="61" customFormat="1" x14ac:dyDescent="0.3"/>
    <row r="51" s="61" customFormat="1" x14ac:dyDescent="0.3"/>
    <row r="52" s="61" customFormat="1" x14ac:dyDescent="0.3"/>
    <row r="53" s="61" customFormat="1" x14ac:dyDescent="0.3"/>
    <row r="54" s="61" customFormat="1" x14ac:dyDescent="0.3"/>
    <row r="55" s="61" customFormat="1" x14ac:dyDescent="0.3"/>
    <row r="56" s="61" customFormat="1" x14ac:dyDescent="0.3"/>
    <row r="57" s="61" customFormat="1" x14ac:dyDescent="0.3"/>
    <row r="58" s="61" customFormat="1" x14ac:dyDescent="0.3"/>
    <row r="59" s="61" customFormat="1" x14ac:dyDescent="0.3"/>
    <row r="60" s="61" customFormat="1" x14ac:dyDescent="0.3"/>
    <row r="61" s="61" customFormat="1" x14ac:dyDescent="0.3"/>
    <row r="62" s="61" customFormat="1" x14ac:dyDescent="0.3"/>
    <row r="63" s="61" customFormat="1" x14ac:dyDescent="0.3"/>
    <row r="64" s="61" customFormat="1" x14ac:dyDescent="0.3"/>
    <row r="65" s="61" customFormat="1" x14ac:dyDescent="0.3"/>
    <row r="66" s="61" customFormat="1" x14ac:dyDescent="0.3"/>
    <row r="67" s="61" customFormat="1" x14ac:dyDescent="0.3"/>
    <row r="68" s="61" customFormat="1" x14ac:dyDescent="0.3"/>
    <row r="69" s="61" customFormat="1" x14ac:dyDescent="0.3"/>
    <row r="70" s="61"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H65"/>
  <sheetViews>
    <sheetView showGridLines="0" tabSelected="1" zoomScale="55" zoomScaleNormal="55" workbookViewId="0">
      <selection activeCell="AO35" sqref="AO35:AO37"/>
    </sheetView>
  </sheetViews>
  <sheetFormatPr baseColWidth="10" defaultColWidth="11.44140625" defaultRowHeight="15.6" x14ac:dyDescent="0.3"/>
  <cols>
    <col min="1" max="1" width="4" style="112" bestFit="1" customWidth="1"/>
    <col min="2" max="2" width="24.33203125" style="112" customWidth="1"/>
    <col min="3" max="3" width="29.44140625" style="112" customWidth="1"/>
    <col min="4" max="4" width="31.6640625" style="112" customWidth="1"/>
    <col min="5" max="5" width="32.6640625" style="112" customWidth="1"/>
    <col min="6" max="6" width="30.88671875" style="112" customWidth="1"/>
    <col min="7" max="7" width="38" style="85" customWidth="1"/>
    <col min="8" max="8" width="78" style="85" customWidth="1"/>
    <col min="9" max="9" width="17.88671875" style="113" customWidth="1"/>
    <col min="10" max="10" width="10.5546875" style="85" customWidth="1"/>
    <col min="11" max="11" width="9.109375" style="85" customWidth="1"/>
    <col min="12" max="12" width="10.5546875" style="85" customWidth="1"/>
    <col min="13" max="13" width="9.44140625" style="85" customWidth="1"/>
    <col min="14" max="14" width="10.5546875" style="85" customWidth="1"/>
    <col min="15" max="15" width="5.88671875" style="85" customWidth="1"/>
    <col min="16" max="16" width="87.109375" style="85" customWidth="1"/>
    <col min="17" max="17" width="15.109375" style="85" customWidth="1"/>
    <col min="18" max="18" width="6.88671875" style="85" customWidth="1"/>
    <col min="19" max="19" width="5" style="85" customWidth="1"/>
    <col min="20" max="20" width="5.5546875" style="85" customWidth="1"/>
    <col min="21" max="21" width="7.109375" style="85" customWidth="1"/>
    <col min="22" max="22" width="6.6640625" style="85" customWidth="1"/>
    <col min="23" max="23" width="7.5546875" style="85" customWidth="1"/>
    <col min="24" max="24" width="48.33203125" style="85" customWidth="1"/>
    <col min="25" max="25" width="11.33203125" style="85" customWidth="1"/>
    <col min="26" max="26" width="8.6640625" style="85" customWidth="1"/>
    <col min="27" max="27" width="10.44140625" style="85" customWidth="1"/>
    <col min="28" max="28" width="9.33203125" style="85" customWidth="1"/>
    <col min="29" max="29" width="9.109375" style="85" customWidth="1"/>
    <col min="30" max="33" width="10.33203125" style="85" customWidth="1"/>
    <col min="34" max="34" width="11.6640625" style="85" customWidth="1"/>
    <col min="35" max="35" width="12.5546875" style="85" customWidth="1"/>
    <col min="36" max="36" width="48.44140625" style="85" customWidth="1"/>
    <col min="37" max="38" width="96.6640625" style="85" hidden="1" customWidth="1"/>
    <col min="39" max="40" width="96.6640625" style="85" customWidth="1"/>
    <col min="41" max="41" width="133.44140625" style="85" customWidth="1"/>
    <col min="42" max="42" width="109.109375" style="85" customWidth="1"/>
    <col min="43" max="16384" width="11.44140625" style="85"/>
  </cols>
  <sheetData>
    <row r="1" spans="1:60" ht="16.5" customHeight="1" x14ac:dyDescent="0.3">
      <c r="A1" s="204"/>
      <c r="B1" s="204"/>
      <c r="C1" s="204"/>
      <c r="D1" s="205" t="s">
        <v>171</v>
      </c>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7"/>
      <c r="AG1" s="192" t="s">
        <v>205</v>
      </c>
      <c r="AH1" s="193"/>
      <c r="AI1" s="194"/>
      <c r="AJ1" s="84"/>
      <c r="AK1" s="84"/>
      <c r="AL1" s="84"/>
      <c r="AM1" s="84"/>
      <c r="AN1" s="84"/>
      <c r="AO1" s="84"/>
      <c r="AP1" s="84"/>
      <c r="AQ1" s="84"/>
      <c r="AR1" s="84"/>
      <c r="AS1" s="84"/>
      <c r="AT1" s="84"/>
      <c r="AU1" s="84"/>
      <c r="AV1" s="84"/>
      <c r="AW1" s="84"/>
      <c r="AX1" s="84"/>
      <c r="AY1" s="84"/>
      <c r="AZ1" s="84"/>
      <c r="BA1" s="84"/>
      <c r="BB1" s="84"/>
      <c r="BC1" s="84"/>
      <c r="BD1" s="84"/>
      <c r="BE1" s="84"/>
      <c r="BF1" s="84"/>
      <c r="BG1" s="84"/>
      <c r="BH1" s="84"/>
    </row>
    <row r="2" spans="1:60" ht="16.5" customHeight="1" x14ac:dyDescent="0.3">
      <c r="A2" s="204"/>
      <c r="B2" s="204"/>
      <c r="C2" s="204"/>
      <c r="D2" s="208"/>
      <c r="E2" s="209"/>
      <c r="F2" s="209"/>
      <c r="G2" s="209"/>
      <c r="H2" s="209"/>
      <c r="I2" s="209"/>
      <c r="J2" s="209"/>
      <c r="K2" s="209"/>
      <c r="L2" s="209"/>
      <c r="M2" s="209"/>
      <c r="N2" s="209"/>
      <c r="O2" s="209"/>
      <c r="P2" s="209"/>
      <c r="Q2" s="209"/>
      <c r="R2" s="209"/>
      <c r="S2" s="209"/>
      <c r="T2" s="209"/>
      <c r="U2" s="209"/>
      <c r="V2" s="209"/>
      <c r="W2" s="209"/>
      <c r="X2" s="209"/>
      <c r="Y2" s="209"/>
      <c r="Z2" s="209"/>
      <c r="AA2" s="209"/>
      <c r="AB2" s="209"/>
      <c r="AC2" s="209"/>
      <c r="AD2" s="209"/>
      <c r="AE2" s="209"/>
      <c r="AF2" s="210"/>
      <c r="AG2" s="192" t="s">
        <v>414</v>
      </c>
      <c r="AH2" s="193"/>
      <c r="AI2" s="194"/>
      <c r="AJ2" s="84"/>
      <c r="AK2" s="84"/>
      <c r="AL2" s="84"/>
      <c r="AM2" s="84"/>
      <c r="AN2" s="84"/>
      <c r="AO2" s="84"/>
      <c r="AP2" s="84"/>
      <c r="AQ2" s="84"/>
      <c r="AR2" s="84"/>
      <c r="AS2" s="84"/>
      <c r="AT2" s="84"/>
      <c r="AU2" s="84"/>
      <c r="AV2" s="84"/>
      <c r="AW2" s="84"/>
      <c r="AX2" s="84"/>
      <c r="AY2" s="84"/>
      <c r="AZ2" s="84"/>
      <c r="BA2" s="84"/>
      <c r="BB2" s="84"/>
      <c r="BC2" s="84"/>
      <c r="BD2" s="84"/>
      <c r="BE2" s="84"/>
      <c r="BF2" s="84"/>
      <c r="BG2" s="84"/>
      <c r="BH2" s="84"/>
    </row>
    <row r="3" spans="1:60" ht="16.5" customHeight="1" x14ac:dyDescent="0.3">
      <c r="A3" s="204"/>
      <c r="B3" s="204"/>
      <c r="C3" s="204"/>
      <c r="D3" s="208"/>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10"/>
      <c r="AG3" s="192" t="s">
        <v>415</v>
      </c>
      <c r="AH3" s="193"/>
      <c r="AI3" s="194"/>
      <c r="AJ3" s="84"/>
      <c r="AK3" s="84"/>
      <c r="AL3" s="84"/>
      <c r="AM3" s="84"/>
      <c r="AN3" s="84"/>
      <c r="AO3" s="84"/>
      <c r="AP3" s="84"/>
      <c r="AQ3" s="84"/>
      <c r="AR3" s="84"/>
      <c r="AS3" s="84"/>
      <c r="AT3" s="84"/>
      <c r="AU3" s="84"/>
      <c r="AV3" s="84"/>
      <c r="AW3" s="84"/>
      <c r="AX3" s="84"/>
      <c r="AY3" s="84"/>
      <c r="AZ3" s="84"/>
      <c r="BA3" s="84"/>
      <c r="BB3" s="84"/>
      <c r="BC3" s="84"/>
      <c r="BD3" s="84"/>
      <c r="BE3" s="84"/>
      <c r="BF3" s="84"/>
      <c r="BG3" s="84"/>
      <c r="BH3" s="84"/>
    </row>
    <row r="4" spans="1:60" ht="16.5" customHeight="1" x14ac:dyDescent="0.3">
      <c r="A4" s="204"/>
      <c r="B4" s="204"/>
      <c r="C4" s="204"/>
      <c r="D4" s="211"/>
      <c r="E4" s="212"/>
      <c r="F4" s="212"/>
      <c r="G4" s="212"/>
      <c r="H4" s="212"/>
      <c r="I4" s="212"/>
      <c r="J4" s="212"/>
      <c r="K4" s="212"/>
      <c r="L4" s="212"/>
      <c r="M4" s="212"/>
      <c r="N4" s="212"/>
      <c r="O4" s="212"/>
      <c r="P4" s="212"/>
      <c r="Q4" s="212"/>
      <c r="R4" s="212"/>
      <c r="S4" s="212"/>
      <c r="T4" s="212"/>
      <c r="U4" s="212"/>
      <c r="V4" s="212"/>
      <c r="W4" s="212"/>
      <c r="X4" s="212"/>
      <c r="Y4" s="212"/>
      <c r="Z4" s="212"/>
      <c r="AA4" s="212"/>
      <c r="AB4" s="212"/>
      <c r="AC4" s="212"/>
      <c r="AD4" s="212"/>
      <c r="AE4" s="212"/>
      <c r="AF4" s="213"/>
      <c r="AG4" s="192" t="s">
        <v>416</v>
      </c>
      <c r="AH4" s="193"/>
      <c r="AI4" s="194"/>
      <c r="AJ4" s="84"/>
      <c r="AK4" s="84"/>
      <c r="AL4" s="84"/>
      <c r="AM4" s="84"/>
      <c r="AN4" s="84"/>
      <c r="AO4" s="84"/>
      <c r="AP4" s="84"/>
      <c r="AQ4" s="84"/>
      <c r="AR4" s="84"/>
      <c r="AS4" s="84"/>
      <c r="AT4" s="84"/>
      <c r="AU4" s="84"/>
      <c r="AV4" s="84"/>
      <c r="AW4" s="84"/>
      <c r="AX4" s="84"/>
      <c r="AY4" s="84"/>
      <c r="AZ4" s="84"/>
      <c r="BA4" s="84"/>
      <c r="BB4" s="84"/>
      <c r="BC4" s="84"/>
      <c r="BD4" s="84"/>
      <c r="BE4" s="84"/>
      <c r="BF4" s="84"/>
      <c r="BG4" s="84"/>
      <c r="BH4" s="84"/>
    </row>
    <row r="5" spans="1:60" x14ac:dyDescent="0.3">
      <c r="A5" s="86"/>
      <c r="B5" s="86"/>
      <c r="C5" s="86"/>
      <c r="D5" s="87"/>
      <c r="E5" s="86"/>
      <c r="F5" s="86"/>
      <c r="G5" s="84"/>
      <c r="H5" s="84"/>
      <c r="I5" s="88"/>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row>
    <row r="6" spans="1:60" ht="23.25" customHeight="1" x14ac:dyDescent="0.3">
      <c r="A6" s="221" t="s">
        <v>202</v>
      </c>
      <c r="B6" s="221"/>
      <c r="C6" s="222"/>
      <c r="D6" s="198" t="s">
        <v>189</v>
      </c>
      <c r="E6" s="199"/>
      <c r="F6" s="218" t="s">
        <v>175</v>
      </c>
      <c r="G6" s="218"/>
      <c r="H6" s="216" t="s">
        <v>441</v>
      </c>
      <c r="I6" s="217"/>
      <c r="J6" s="89"/>
      <c r="K6" s="89"/>
      <c r="L6" s="89"/>
      <c r="M6" s="89"/>
      <c r="N6" s="89"/>
      <c r="O6" s="89"/>
      <c r="P6" s="89"/>
      <c r="Q6" s="89"/>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row>
    <row r="7" spans="1:60" ht="25.5" customHeight="1" x14ac:dyDescent="0.3">
      <c r="A7" s="223"/>
      <c r="B7" s="223"/>
      <c r="C7" s="224"/>
      <c r="D7" s="200"/>
      <c r="E7" s="201"/>
      <c r="F7" s="218" t="s">
        <v>176</v>
      </c>
      <c r="G7" s="218"/>
      <c r="H7" s="216" t="s">
        <v>354</v>
      </c>
      <c r="I7" s="217"/>
      <c r="J7" s="89"/>
      <c r="K7" s="89"/>
      <c r="L7" s="89"/>
      <c r="M7" s="89"/>
      <c r="N7" s="89"/>
      <c r="O7" s="89"/>
      <c r="P7" s="89"/>
      <c r="Q7" s="89"/>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row>
    <row r="8" spans="1:60" ht="41.25" customHeight="1" x14ac:dyDescent="0.3">
      <c r="A8" s="214" t="s">
        <v>203</v>
      </c>
      <c r="B8" s="195"/>
      <c r="C8" s="215"/>
      <c r="D8" s="220" t="s">
        <v>260</v>
      </c>
      <c r="E8" s="220"/>
      <c r="F8" s="220"/>
      <c r="G8" s="220"/>
      <c r="H8" s="220"/>
      <c r="I8" s="220"/>
      <c r="J8" s="89"/>
      <c r="K8" s="89"/>
      <c r="L8" s="89"/>
      <c r="M8" s="89"/>
      <c r="N8" s="89"/>
      <c r="O8" s="89"/>
      <c r="P8" s="89"/>
      <c r="Q8" s="89"/>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row>
    <row r="9" spans="1:60" ht="41.25" customHeight="1" x14ac:dyDescent="0.3">
      <c r="A9" s="214" t="s">
        <v>204</v>
      </c>
      <c r="B9" s="195"/>
      <c r="C9" s="215"/>
      <c r="D9" s="220" t="s">
        <v>261</v>
      </c>
      <c r="E9" s="220"/>
      <c r="F9" s="220"/>
      <c r="G9" s="220"/>
      <c r="H9" s="220"/>
      <c r="I9" s="220"/>
      <c r="J9" s="89"/>
      <c r="K9" s="89"/>
      <c r="L9" s="89"/>
      <c r="M9" s="89"/>
      <c r="N9" s="89"/>
      <c r="O9" s="89"/>
      <c r="P9" s="89"/>
      <c r="Q9" s="89"/>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row>
    <row r="10" spans="1:60" ht="16.5" customHeight="1" x14ac:dyDescent="0.3">
      <c r="A10" s="85"/>
      <c r="B10" s="85"/>
      <c r="C10" s="85"/>
      <c r="D10" s="90"/>
      <c r="E10" s="90"/>
      <c r="F10" s="90"/>
      <c r="G10" s="90"/>
      <c r="H10" s="90"/>
      <c r="I10" s="90"/>
      <c r="J10" s="89"/>
      <c r="K10" s="89"/>
      <c r="L10" s="89"/>
      <c r="M10" s="89"/>
      <c r="N10" s="89"/>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row>
    <row r="11" spans="1:60" ht="21.75" customHeight="1" x14ac:dyDescent="0.3">
      <c r="A11" s="202" t="s">
        <v>198</v>
      </c>
      <c r="B11" s="225"/>
      <c r="C11" s="225"/>
      <c r="D11" s="225"/>
      <c r="E11" s="225"/>
      <c r="F11" s="225"/>
      <c r="G11" s="225"/>
      <c r="H11" s="225"/>
      <c r="I11" s="203"/>
      <c r="J11" s="219" t="s">
        <v>200</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02" t="s">
        <v>201</v>
      </c>
      <c r="AJ11" s="203"/>
      <c r="AK11" s="250" t="s">
        <v>422</v>
      </c>
      <c r="AL11" s="250" t="s">
        <v>423</v>
      </c>
      <c r="AM11" s="250" t="s">
        <v>430</v>
      </c>
      <c r="AN11" s="250" t="s">
        <v>423</v>
      </c>
      <c r="AO11" s="272" t="s">
        <v>439</v>
      </c>
      <c r="AP11" s="272" t="s">
        <v>440</v>
      </c>
      <c r="AQ11" s="84"/>
      <c r="AR11" s="84"/>
      <c r="AS11" s="84"/>
      <c r="AT11" s="84"/>
      <c r="AU11" s="84"/>
      <c r="AV11" s="84"/>
      <c r="AW11" s="84"/>
      <c r="AX11" s="84"/>
      <c r="AY11" s="84"/>
      <c r="AZ11" s="84"/>
      <c r="BA11" s="84"/>
      <c r="BB11" s="84"/>
      <c r="BC11" s="84"/>
      <c r="BD11" s="84"/>
      <c r="BE11" s="84"/>
      <c r="BF11" s="84"/>
      <c r="BG11" s="84"/>
      <c r="BH11" s="84"/>
    </row>
    <row r="12" spans="1:60" ht="16.5" customHeight="1" x14ac:dyDescent="0.3">
      <c r="A12" s="229" t="s">
        <v>0</v>
      </c>
      <c r="B12" s="230" t="s">
        <v>139</v>
      </c>
      <c r="C12" s="230" t="s">
        <v>121</v>
      </c>
      <c r="D12" s="231" t="s">
        <v>328</v>
      </c>
      <c r="E12" s="231" t="s">
        <v>329</v>
      </c>
      <c r="F12" s="231" t="s">
        <v>330</v>
      </c>
      <c r="G12" s="231" t="s">
        <v>332</v>
      </c>
      <c r="H12" s="231" t="s">
        <v>331</v>
      </c>
      <c r="I12" s="231" t="s">
        <v>38</v>
      </c>
      <c r="J12" s="219" t="s">
        <v>133</v>
      </c>
      <c r="K12" s="219"/>
      <c r="L12" s="219"/>
      <c r="M12" s="219"/>
      <c r="N12" s="219"/>
      <c r="O12" s="238" t="s">
        <v>199</v>
      </c>
      <c r="P12" s="238"/>
      <c r="Q12" s="238"/>
      <c r="R12" s="238"/>
      <c r="S12" s="238"/>
      <c r="T12" s="238"/>
      <c r="U12" s="238"/>
      <c r="V12" s="238"/>
      <c r="W12" s="238"/>
      <c r="X12" s="238"/>
      <c r="Y12" s="92"/>
      <c r="Z12" s="92"/>
      <c r="AA12" s="92"/>
      <c r="AB12" s="92"/>
      <c r="AC12" s="92"/>
      <c r="AD12" s="195" t="s">
        <v>134</v>
      </c>
      <c r="AE12" s="195"/>
      <c r="AF12" s="195"/>
      <c r="AG12" s="195"/>
      <c r="AH12" s="195"/>
      <c r="AI12" s="247" t="s">
        <v>27</v>
      </c>
      <c r="AJ12" s="93" t="s">
        <v>137</v>
      </c>
      <c r="AK12" s="251"/>
      <c r="AL12" s="251"/>
      <c r="AM12" s="251"/>
      <c r="AN12" s="251"/>
      <c r="AO12" s="273"/>
      <c r="AP12" s="273"/>
      <c r="AQ12" s="84"/>
      <c r="AR12" s="84"/>
      <c r="AS12" s="84"/>
      <c r="AT12" s="84"/>
      <c r="AU12" s="84"/>
      <c r="AV12" s="84"/>
      <c r="AW12" s="84"/>
      <c r="AX12" s="84"/>
      <c r="AY12" s="84"/>
      <c r="AZ12" s="84"/>
      <c r="BA12" s="84"/>
      <c r="BB12" s="84"/>
      <c r="BC12" s="84"/>
      <c r="BD12" s="84"/>
      <c r="BE12" s="84"/>
      <c r="BF12" s="84"/>
      <c r="BG12" s="84"/>
      <c r="BH12" s="84"/>
    </row>
    <row r="13" spans="1:60" ht="16.5" customHeight="1" x14ac:dyDescent="0.3">
      <c r="A13" s="229"/>
      <c r="B13" s="230"/>
      <c r="C13" s="230"/>
      <c r="D13" s="232"/>
      <c r="E13" s="232"/>
      <c r="F13" s="232"/>
      <c r="G13" s="234"/>
      <c r="H13" s="232"/>
      <c r="I13" s="232"/>
      <c r="J13" s="245" t="s">
        <v>31</v>
      </c>
      <c r="K13" s="245" t="s">
        <v>3</v>
      </c>
      <c r="L13" s="245" t="s">
        <v>34</v>
      </c>
      <c r="M13" s="245" t="s">
        <v>3</v>
      </c>
      <c r="N13" s="245" t="s">
        <v>37</v>
      </c>
      <c r="O13" s="236" t="s">
        <v>9</v>
      </c>
      <c r="P13" s="231" t="s">
        <v>340</v>
      </c>
      <c r="Q13" s="231" t="s">
        <v>10</v>
      </c>
      <c r="R13" s="226" t="s">
        <v>6</v>
      </c>
      <c r="S13" s="227"/>
      <c r="T13" s="227"/>
      <c r="U13" s="227"/>
      <c r="V13" s="227"/>
      <c r="W13" s="227"/>
      <c r="X13" s="228"/>
      <c r="Y13" s="236" t="s">
        <v>109</v>
      </c>
      <c r="Z13" s="236" t="s">
        <v>135</v>
      </c>
      <c r="AA13" s="236" t="s">
        <v>3</v>
      </c>
      <c r="AB13" s="236" t="s">
        <v>136</v>
      </c>
      <c r="AC13" s="236" t="s">
        <v>3</v>
      </c>
      <c r="AD13" s="236" t="s">
        <v>35</v>
      </c>
      <c r="AE13" s="236" t="s">
        <v>3</v>
      </c>
      <c r="AF13" s="236" t="s">
        <v>36</v>
      </c>
      <c r="AG13" s="236" t="s">
        <v>3</v>
      </c>
      <c r="AH13" s="236" t="s">
        <v>212</v>
      </c>
      <c r="AI13" s="247"/>
      <c r="AJ13" s="253" t="s">
        <v>138</v>
      </c>
      <c r="AK13" s="251"/>
      <c r="AL13" s="251"/>
      <c r="AM13" s="251"/>
      <c r="AN13" s="251"/>
      <c r="AO13" s="273"/>
      <c r="AP13" s="273"/>
      <c r="AQ13" s="84"/>
      <c r="AR13" s="84"/>
      <c r="AS13" s="84"/>
      <c r="AT13" s="84"/>
      <c r="AU13" s="84"/>
      <c r="AV13" s="84"/>
      <c r="AW13" s="84"/>
      <c r="AX13" s="84"/>
      <c r="AY13" s="84"/>
      <c r="AZ13" s="84"/>
      <c r="BA13" s="84"/>
      <c r="BB13" s="84"/>
      <c r="BC13" s="84"/>
      <c r="BD13" s="84"/>
      <c r="BE13" s="84"/>
      <c r="BF13" s="84"/>
      <c r="BG13" s="84"/>
      <c r="BH13" s="84"/>
    </row>
    <row r="14" spans="1:60" s="95" customFormat="1" ht="90" customHeight="1" x14ac:dyDescent="0.3">
      <c r="A14" s="229"/>
      <c r="B14" s="230"/>
      <c r="C14" s="230"/>
      <c r="D14" s="233"/>
      <c r="E14" s="233"/>
      <c r="F14" s="233"/>
      <c r="G14" s="235"/>
      <c r="H14" s="233"/>
      <c r="I14" s="233"/>
      <c r="J14" s="246"/>
      <c r="K14" s="246"/>
      <c r="L14" s="246"/>
      <c r="M14" s="246"/>
      <c r="N14" s="246"/>
      <c r="O14" s="237"/>
      <c r="P14" s="233"/>
      <c r="Q14" s="233"/>
      <c r="R14" s="91" t="s">
        <v>11</v>
      </c>
      <c r="S14" s="91" t="s">
        <v>15</v>
      </c>
      <c r="T14" s="91" t="s">
        <v>26</v>
      </c>
      <c r="U14" s="91" t="s">
        <v>16</v>
      </c>
      <c r="V14" s="91" t="s">
        <v>19</v>
      </c>
      <c r="W14" s="91" t="s">
        <v>22</v>
      </c>
      <c r="X14" s="83" t="s">
        <v>122</v>
      </c>
      <c r="Y14" s="237"/>
      <c r="Z14" s="237"/>
      <c r="AA14" s="237"/>
      <c r="AB14" s="237"/>
      <c r="AC14" s="237"/>
      <c r="AD14" s="237"/>
      <c r="AE14" s="237"/>
      <c r="AF14" s="237"/>
      <c r="AG14" s="237"/>
      <c r="AH14" s="237"/>
      <c r="AI14" s="247"/>
      <c r="AJ14" s="254"/>
      <c r="AK14" s="252"/>
      <c r="AL14" s="252"/>
      <c r="AM14" s="252"/>
      <c r="AN14" s="252"/>
      <c r="AO14" s="274"/>
      <c r="AP14" s="274"/>
      <c r="AQ14" s="94"/>
      <c r="AR14" s="94"/>
      <c r="AS14" s="94"/>
      <c r="AT14" s="94"/>
      <c r="AU14" s="94"/>
      <c r="AV14" s="94"/>
      <c r="AW14" s="94"/>
      <c r="AX14" s="94"/>
      <c r="AY14" s="94"/>
      <c r="AZ14" s="94"/>
      <c r="BA14" s="94"/>
      <c r="BB14" s="94"/>
      <c r="BC14" s="94"/>
      <c r="BD14" s="94"/>
      <c r="BE14" s="94"/>
      <c r="BF14" s="94"/>
      <c r="BG14" s="94"/>
      <c r="BH14" s="94"/>
    </row>
    <row r="15" spans="1:60" s="103" customFormat="1" ht="53.25" customHeight="1" x14ac:dyDescent="0.3">
      <c r="A15" s="190" t="s">
        <v>295</v>
      </c>
      <c r="B15" s="196" t="s">
        <v>370</v>
      </c>
      <c r="C15" s="179" t="s">
        <v>270</v>
      </c>
      <c r="D15" s="179" t="s">
        <v>269</v>
      </c>
      <c r="E15" s="179" t="s">
        <v>289</v>
      </c>
      <c r="F15" s="179" t="s">
        <v>293</v>
      </c>
      <c r="G15" s="179" t="s">
        <v>294</v>
      </c>
      <c r="H15" s="186" t="s">
        <v>290</v>
      </c>
      <c r="I15" s="184" t="s">
        <v>124</v>
      </c>
      <c r="J15" s="171" t="s">
        <v>42</v>
      </c>
      <c r="K15" s="169">
        <f>IF(J15="","",IF(J15="Muy Baja",0.2,IF(J15="Baja",0.4,IF(J15="Media",0.6,IF(J15="Alta",0.8,IF(J15="Muy Alta",1,))))))</f>
        <v>1</v>
      </c>
      <c r="L15" s="171" t="s">
        <v>5</v>
      </c>
      <c r="M15" s="169">
        <f>IF(L15="","",IF(L15="Leve",0.2,IF(L15="Menor",0.4,IF(L15="Moderado",0.6,IF(L15="Mayor",0.8,IF(L15="Catastrófico",1,))))))</f>
        <v>0.8</v>
      </c>
      <c r="N15" s="170"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7"/>
      <c r="P15" s="81" t="s">
        <v>292</v>
      </c>
      <c r="Q15" s="97" t="str">
        <f>IF(OR(R15="Preventivo",R15="Detectivo"),"Probabilidad",IF(R15="Correctivo","Impacto",""))</f>
        <v>Probabilidad</v>
      </c>
      <c r="R15" s="96" t="s">
        <v>13</v>
      </c>
      <c r="S15" s="96" t="s">
        <v>7</v>
      </c>
      <c r="T15" s="98" t="str">
        <f>IF(AND(R15="Preventivo",S15="Automático"),"50%",IF(AND(R15="Preventivo",S15="Manual"),"40%",IF(AND(R15="Detectivo",S15="Automático"),"40%",IF(AND(R15="Detectivo",S15="Manual"),"30%",IF(AND(R15="Correctivo",S15="Automático"),"35%",IF(AND(R15="Correctivo",S15="Manual"),"25%",""))))))</f>
        <v>30%</v>
      </c>
      <c r="U15" s="96" t="s">
        <v>18</v>
      </c>
      <c r="V15" s="96" t="s">
        <v>21</v>
      </c>
      <c r="W15" s="96" t="s">
        <v>101</v>
      </c>
      <c r="X15" s="80" t="s">
        <v>170</v>
      </c>
      <c r="Y15" s="99">
        <f>IFERROR(IF(Q15="Probabilidad",(K15-(+K15*T15)),IF(Q15="Impacto",K15,"")),"")</f>
        <v>0.7</v>
      </c>
      <c r="Z15" s="100" t="str">
        <f t="shared" ref="Z15:Z18" si="0">IFERROR(IF(Y15="","",IF(Y15&lt;=0.2,"Muy Baja",IF(Y15&lt;=0.4,"Baja",IF(Y15&lt;=0.6,"Media",IF(Y15&lt;=0.8,"Alta","Muy Alta"))))),"")</f>
        <v>Alta</v>
      </c>
      <c r="AA15" s="101">
        <f>+Y15</f>
        <v>0.7</v>
      </c>
      <c r="AB15" s="100" t="str">
        <f>IFERROR(IF(AC15="","",IF(AC15&lt;=0.2,"Leve",IF(AC15&lt;=0.4,"Menor",IF(AC15&lt;=0.6,"Moderado",IF(AC15&lt;=0.8,"Mayor","Catastrófico"))))),"")</f>
        <v>Mayor</v>
      </c>
      <c r="AC15" s="98">
        <f>IFERROR(IF(Q15="Impacto",(M15-(+M15*T15)),IF(Q15="Probabilidad",M15,"")),"")</f>
        <v>0.8</v>
      </c>
      <c r="AD15" s="171" t="str">
        <f>IFERROR(IF(AE15=0,"",IF(AND(AE15&gt;0,AE15&lt;=0.2),"Muy Baja",IF(AE15&lt;=0.4,"Baja",IF(AE15&lt;=0.6,"Media",IF(AE15&lt;=0.8,"Alta","Muy Alta"))))),"")</f>
        <v>Muy Baja</v>
      </c>
      <c r="AE15" s="165">
        <f>MIN(Y15:Y28)</f>
        <v>5.7610828799999989E-3</v>
      </c>
      <c r="AF15" s="171" t="str">
        <f>IFERROR(IF(AG15=0,"",IF(AND(AG15&gt;0,AG15&lt;=0.2),"Leve",IF(AG15&lt;=0.4,"Menor",IF(AG15&lt;=0.6,"Moderado",IF(AG15&lt;=0.8,"Mayor","Catastrófico"))))),"")</f>
        <v>Menor</v>
      </c>
      <c r="AG15" s="165">
        <f>MIN(AC15:AC28)</f>
        <v>0.33750000000000002</v>
      </c>
      <c r="AH15" s="175"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77" t="s">
        <v>107</v>
      </c>
      <c r="AJ15" s="179"/>
      <c r="AK15" s="173" t="s">
        <v>424</v>
      </c>
      <c r="AL15" s="173"/>
      <c r="AM15" s="173" t="s">
        <v>431</v>
      </c>
      <c r="AN15" s="270" t="s">
        <v>170</v>
      </c>
      <c r="AO15" s="173" t="s">
        <v>442</v>
      </c>
      <c r="AP15" s="270" t="s">
        <v>444</v>
      </c>
      <c r="AQ15" s="102"/>
      <c r="AR15" s="102"/>
      <c r="AS15" s="102"/>
      <c r="AT15" s="102"/>
      <c r="AU15" s="102"/>
      <c r="AV15" s="102"/>
      <c r="AW15" s="102"/>
      <c r="AX15" s="102"/>
      <c r="AY15" s="102"/>
      <c r="AZ15" s="102"/>
      <c r="BA15" s="102"/>
      <c r="BB15" s="102"/>
      <c r="BC15" s="102"/>
      <c r="BD15" s="102"/>
      <c r="BE15" s="102"/>
      <c r="BF15" s="102"/>
      <c r="BG15" s="102"/>
      <c r="BH15" s="102"/>
    </row>
    <row r="16" spans="1:60" ht="130.5" customHeight="1" x14ac:dyDescent="0.3">
      <c r="A16" s="190"/>
      <c r="B16" s="197"/>
      <c r="C16" s="180"/>
      <c r="D16" s="180"/>
      <c r="E16" s="180"/>
      <c r="F16" s="180"/>
      <c r="G16" s="180"/>
      <c r="H16" s="187"/>
      <c r="I16" s="185"/>
      <c r="J16" s="172"/>
      <c r="K16" s="169"/>
      <c r="L16" s="172"/>
      <c r="M16" s="169"/>
      <c r="N16" s="170"/>
      <c r="O16" s="97"/>
      <c r="P16" s="81" t="s">
        <v>297</v>
      </c>
      <c r="Q16" s="97" t="str">
        <f>IF(OR(R16="Preventivo",R16="Detectivo"),"Probabilidad",IF(R16="Correctivo","Impacto",""))</f>
        <v>Probabilidad</v>
      </c>
      <c r="R16" s="96" t="s">
        <v>13</v>
      </c>
      <c r="S16" s="96" t="s">
        <v>7</v>
      </c>
      <c r="T16" s="98" t="str">
        <f t="shared" ref="T16:T17" si="1">IF(AND(R16="Preventivo",S16="Automático"),"50%",IF(AND(R16="Preventivo",S16="Manual"),"40%",IF(AND(R16="Detectivo",S16="Automático"),"40%",IF(AND(R16="Detectivo",S16="Manual"),"30%",IF(AND(R16="Correctivo",S16="Automático"),"35%",IF(AND(R16="Correctivo",S16="Manual"),"25%",""))))))</f>
        <v>30%</v>
      </c>
      <c r="U16" s="96" t="s">
        <v>17</v>
      </c>
      <c r="V16" s="96" t="s">
        <v>20</v>
      </c>
      <c r="W16" s="96" t="s">
        <v>100</v>
      </c>
      <c r="X16" s="80" t="s">
        <v>271</v>
      </c>
      <c r="Y16" s="99">
        <f>IFERROR(IF(AND(Q15="Probabilidad",Q16="Probabilidad"),(AA15-(+AA15*T16)),IF(Q16="Probabilidad",(K15-(+K15*T16)),IF(Q16="Impacto",AA15,""))),"")</f>
        <v>0.49</v>
      </c>
      <c r="Z16" s="100" t="str">
        <f t="shared" si="0"/>
        <v>Media</v>
      </c>
      <c r="AA16" s="101">
        <f t="shared" ref="AA16:AA18" si="2">+Y16</f>
        <v>0.49</v>
      </c>
      <c r="AB16" s="100" t="str">
        <f t="shared" ref="AB16:AB18" si="3">IFERROR(IF(AC16="","",IF(AC16&lt;=0.2,"Leve",IF(AC16&lt;=0.4,"Menor",IF(AC16&lt;=0.6,"Moderado",IF(AC16&lt;=0.8,"Mayor","Catastrófico"))))),"")</f>
        <v>Mayor</v>
      </c>
      <c r="AC16" s="98">
        <f>IFERROR(IF(AND(Q15="Impacto",Q16="Impacto"),(AC15-(+AC15*T16)),IF(Q16="Impacto",($M$15-(+$M$15*T16)),IF(Q16="Probabilidad",AC15,""))),"")</f>
        <v>0.8</v>
      </c>
      <c r="AD16" s="172"/>
      <c r="AE16" s="166"/>
      <c r="AF16" s="172"/>
      <c r="AG16" s="166"/>
      <c r="AH16" s="176"/>
      <c r="AI16" s="178"/>
      <c r="AJ16" s="180"/>
      <c r="AK16" s="174"/>
      <c r="AL16" s="174"/>
      <c r="AM16" s="174"/>
      <c r="AN16" s="271"/>
      <c r="AO16" s="174"/>
      <c r="AP16" s="271"/>
      <c r="AQ16" s="84"/>
      <c r="AR16" s="84"/>
      <c r="AS16" s="84"/>
      <c r="AT16" s="84"/>
      <c r="AU16" s="84"/>
      <c r="AV16" s="84"/>
      <c r="AW16" s="84"/>
      <c r="AX16" s="84"/>
      <c r="AY16" s="84"/>
      <c r="AZ16" s="84"/>
      <c r="BA16" s="84"/>
      <c r="BB16" s="84"/>
      <c r="BC16" s="84"/>
      <c r="BD16" s="84"/>
      <c r="BE16" s="84"/>
      <c r="BF16" s="84"/>
      <c r="BG16" s="84"/>
      <c r="BH16" s="84"/>
    </row>
    <row r="17" spans="1:60" ht="57.75" customHeight="1" x14ac:dyDescent="0.3">
      <c r="A17" s="190"/>
      <c r="B17" s="197"/>
      <c r="C17" s="180"/>
      <c r="D17" s="180"/>
      <c r="E17" s="180"/>
      <c r="F17" s="180"/>
      <c r="G17" s="180"/>
      <c r="H17" s="187"/>
      <c r="I17" s="185"/>
      <c r="J17" s="172"/>
      <c r="K17" s="169"/>
      <c r="L17" s="172"/>
      <c r="M17" s="169"/>
      <c r="N17" s="170"/>
      <c r="O17" s="97" t="s">
        <v>262</v>
      </c>
      <c r="P17" s="81" t="s">
        <v>298</v>
      </c>
      <c r="Q17" s="97" t="str">
        <f>IF(OR(R17="Preventivo",R17="Detectivo"),"Probabilidad",IF(R17="Correctivo","Impacto",""))</f>
        <v>Probabilidad</v>
      </c>
      <c r="R17" s="96" t="s">
        <v>12</v>
      </c>
      <c r="S17" s="96" t="s">
        <v>7</v>
      </c>
      <c r="T17" s="98" t="str">
        <f t="shared" si="1"/>
        <v>40%</v>
      </c>
      <c r="U17" s="96" t="s">
        <v>18</v>
      </c>
      <c r="V17" s="96" t="s">
        <v>20</v>
      </c>
      <c r="W17" s="96" t="s">
        <v>100</v>
      </c>
      <c r="X17" s="80" t="s">
        <v>299</v>
      </c>
      <c r="Y17" s="99">
        <f>IFERROR(IF(AND(Q16="Probabilidad",Q17="Probabilidad"),(AA16-(+AA16*T17)),IF(AND(Q16="Impacto",Q17="Probabilidad"),(AA15-(+AA15*T17)),IF(Q17="Impacto",AA16,""))),"")</f>
        <v>0.29399999999999998</v>
      </c>
      <c r="Z17" s="100" t="str">
        <f t="shared" si="0"/>
        <v>Baja</v>
      </c>
      <c r="AA17" s="101">
        <f t="shared" si="2"/>
        <v>0.29399999999999998</v>
      </c>
      <c r="AB17" s="100" t="str">
        <f t="shared" si="3"/>
        <v>Mayor</v>
      </c>
      <c r="AC17" s="98">
        <f>IFERROR(IF(AND(Q16="Impacto",Q17="Impacto"),(AC16-(+AC16*T17)),IF(AND(Q16="Probabilidad",Q17="Impacto"),(AC15-(+AC15*T17)),IF(Q17="Probabilidad",AC16,""))),"")</f>
        <v>0.8</v>
      </c>
      <c r="AD17" s="172"/>
      <c r="AE17" s="166"/>
      <c r="AF17" s="172"/>
      <c r="AG17" s="166"/>
      <c r="AH17" s="176"/>
      <c r="AI17" s="178"/>
      <c r="AJ17" s="180"/>
      <c r="AK17" s="174"/>
      <c r="AL17" s="174"/>
      <c r="AM17" s="174"/>
      <c r="AN17" s="271"/>
      <c r="AO17" s="174"/>
      <c r="AP17" s="271"/>
      <c r="AQ17" s="84"/>
      <c r="AR17" s="84"/>
      <c r="AS17" s="84"/>
      <c r="AT17" s="84"/>
      <c r="AU17" s="84"/>
      <c r="AV17" s="84"/>
      <c r="AW17" s="84"/>
      <c r="AX17" s="84"/>
      <c r="AY17" s="84"/>
      <c r="AZ17" s="84"/>
      <c r="BA17" s="84"/>
      <c r="BB17" s="84"/>
      <c r="BC17" s="84"/>
      <c r="BD17" s="84"/>
      <c r="BE17" s="84"/>
      <c r="BF17" s="84"/>
      <c r="BG17" s="84"/>
      <c r="BH17" s="84"/>
    </row>
    <row r="18" spans="1:60" ht="87.75" customHeight="1" x14ac:dyDescent="0.3">
      <c r="A18" s="190"/>
      <c r="B18" s="197"/>
      <c r="C18" s="180"/>
      <c r="D18" s="180"/>
      <c r="E18" s="180"/>
      <c r="F18" s="180"/>
      <c r="G18" s="180"/>
      <c r="H18" s="188"/>
      <c r="I18" s="185"/>
      <c r="J18" s="172"/>
      <c r="K18" s="169"/>
      <c r="L18" s="172"/>
      <c r="M18" s="169"/>
      <c r="N18" s="170"/>
      <c r="O18" s="97">
        <v>1.3</v>
      </c>
      <c r="P18" s="81" t="s">
        <v>291</v>
      </c>
      <c r="Q18" s="97" t="str">
        <f t="shared" ref="Q18:Q28" si="4">IF(OR(R18="Preventivo",R18="Detectivo"),"Probabilidad",IF(R18="Correctivo","Impacto",""))</f>
        <v>Probabilidad</v>
      </c>
      <c r="R18" s="96" t="s">
        <v>12</v>
      </c>
      <c r="S18" s="96" t="s">
        <v>7</v>
      </c>
      <c r="T18" s="98" t="str">
        <f t="shared" ref="T18:T28" si="5">IF(AND(R18="Preventivo",S18="Automático"),"50%",IF(AND(R18="Preventivo",S18="Manual"),"40%",IF(AND(R18="Detectivo",S18="Automático"),"40%",IF(AND(R18="Detectivo",S18="Manual"),"30%",IF(AND(R18="Correctivo",S18="Automático"),"35%",IF(AND(R18="Correctivo",S18="Manual"),"25%",""))))))</f>
        <v>40%</v>
      </c>
      <c r="U18" s="96" t="s">
        <v>17</v>
      </c>
      <c r="V18" s="96" t="s">
        <v>20</v>
      </c>
      <c r="W18" s="96" t="s">
        <v>100</v>
      </c>
      <c r="X18" s="80" t="s">
        <v>272</v>
      </c>
      <c r="Y18" s="99">
        <f>IFERROR(IF(AND(Q17="Probabilidad",Q18="Probabilidad"),(AA17-(+AA17*T18)),IF(AND(Q17="Impacto",Q18="Probabilidad"),(AA16-(+AA16*T18)),IF(Q18="Impacto",AA17,""))),"")</f>
        <v>0.1764</v>
      </c>
      <c r="Z18" s="100" t="str">
        <f t="shared" si="0"/>
        <v>Muy Baja</v>
      </c>
      <c r="AA18" s="98">
        <f t="shared" si="2"/>
        <v>0.1764</v>
      </c>
      <c r="AB18" s="100" t="str">
        <f t="shared" si="3"/>
        <v>Mayor</v>
      </c>
      <c r="AC18" s="98">
        <f>IFERROR(IF(AND(Q17="Impacto",Q18="Impacto"),(AC17-(+AC17*T18)),IF(AND(Q17="Probabilidad",Q18="Impacto"),(AC16-(+AC16*T18)),IF(Q18="Probabilidad",AC17,""))),"")</f>
        <v>0.8</v>
      </c>
      <c r="AD18" s="172"/>
      <c r="AE18" s="166"/>
      <c r="AF18" s="172"/>
      <c r="AG18" s="166"/>
      <c r="AH18" s="176"/>
      <c r="AI18" s="178"/>
      <c r="AJ18" s="180"/>
      <c r="AK18" s="174"/>
      <c r="AL18" s="174"/>
      <c r="AM18" s="174"/>
      <c r="AN18" s="271"/>
      <c r="AO18" s="174"/>
      <c r="AP18" s="271"/>
      <c r="AQ18" s="84"/>
      <c r="AR18" s="84"/>
      <c r="AS18" s="84"/>
      <c r="AT18" s="84"/>
      <c r="AU18" s="84"/>
      <c r="AV18" s="84"/>
      <c r="AW18" s="84"/>
      <c r="AX18" s="84"/>
      <c r="AY18" s="84"/>
      <c r="AZ18" s="84"/>
      <c r="BA18" s="84"/>
      <c r="BB18" s="84"/>
      <c r="BC18" s="84"/>
      <c r="BD18" s="84"/>
      <c r="BE18" s="84"/>
      <c r="BF18" s="84"/>
      <c r="BG18" s="84"/>
      <c r="BH18" s="84"/>
    </row>
    <row r="19" spans="1:60" ht="51.75" customHeight="1" x14ac:dyDescent="0.3">
      <c r="A19" s="190"/>
      <c r="B19" s="197"/>
      <c r="C19" s="180"/>
      <c r="D19" s="180"/>
      <c r="E19" s="180"/>
      <c r="F19" s="180"/>
      <c r="G19" s="180"/>
      <c r="H19" s="189" t="s">
        <v>263</v>
      </c>
      <c r="I19" s="185"/>
      <c r="J19" s="172"/>
      <c r="K19" s="169"/>
      <c r="L19" s="172"/>
      <c r="M19" s="169"/>
      <c r="N19" s="170"/>
      <c r="O19" s="97">
        <v>2.1</v>
      </c>
      <c r="P19" s="106" t="s">
        <v>300</v>
      </c>
      <c r="Q19" s="97" t="str">
        <f t="shared" si="4"/>
        <v>Probabilidad</v>
      </c>
      <c r="R19" s="96" t="s">
        <v>12</v>
      </c>
      <c r="S19" s="96" t="s">
        <v>7</v>
      </c>
      <c r="T19" s="98" t="str">
        <f t="shared" si="5"/>
        <v>40%</v>
      </c>
      <c r="U19" s="96" t="s">
        <v>17</v>
      </c>
      <c r="V19" s="96" t="s">
        <v>20</v>
      </c>
      <c r="W19" s="96" t="s">
        <v>100</v>
      </c>
      <c r="X19" s="80" t="s">
        <v>273</v>
      </c>
      <c r="Y19" s="99">
        <f>IFERROR(IF(AND(Q18="Probabilidad",Q19="Probabilidad"),(AA18-(+AA18*T19)),IF(AND(Q18="Impacto",Q19="Probabilidad"),(#REF!-(+#REF!*T19)),IF(Q19="Impacto",AA18,""))),"")</f>
        <v>0.10584</v>
      </c>
      <c r="Z19" s="100" t="str">
        <f t="shared" ref="Z19:Z28" si="6">IFERROR(IF(Y19="","",IF(Y19&lt;=0.2,"Muy Baja",IF(Y19&lt;=0.4,"Baja",IF(Y19&lt;=0.6,"Media",IF(Y19&lt;=0.8,"Alta","Muy Alta"))))),"")</f>
        <v>Muy Baja</v>
      </c>
      <c r="AA19" s="101">
        <f t="shared" ref="AA19:AA28" si="7">+Y19</f>
        <v>0.10584</v>
      </c>
      <c r="AB19" s="100" t="str">
        <f t="shared" ref="AB19:AB28" si="8">IFERROR(IF(AC19="","",IF(AC19&lt;=0.2,"Leve",IF(AC19&lt;=0.4,"Menor",IF(AC19&lt;=0.6,"Moderado",IF(AC19&lt;=0.8,"Mayor","Catastrófico"))))),"")</f>
        <v>Mayor</v>
      </c>
      <c r="AC19" s="98">
        <f>IFERROR(IF(AND(Q18="Impacto",Q19="Impacto"),(AC18-(+AC18*T19)),IF(AND(Q18="Probabilidad",Q19="Impacto"),(#REF!-(+#REF!*T19)),IF(Q19="Probabilidad",AC18,""))),"")</f>
        <v>0.8</v>
      </c>
      <c r="AD19" s="172"/>
      <c r="AE19" s="166"/>
      <c r="AF19" s="172"/>
      <c r="AG19" s="166"/>
      <c r="AH19" s="176"/>
      <c r="AI19" s="178"/>
      <c r="AJ19" s="180"/>
      <c r="AK19" s="174"/>
      <c r="AL19" s="174"/>
      <c r="AM19" s="174"/>
      <c r="AN19" s="271"/>
      <c r="AO19" s="174"/>
      <c r="AP19" s="271"/>
      <c r="AQ19" s="84"/>
      <c r="AR19" s="84"/>
      <c r="AS19" s="84"/>
      <c r="AT19" s="84"/>
      <c r="AU19" s="84"/>
      <c r="AV19" s="84"/>
      <c r="AW19" s="84"/>
      <c r="AX19" s="84"/>
      <c r="AY19" s="84"/>
      <c r="AZ19" s="84"/>
      <c r="BA19" s="84"/>
      <c r="BB19" s="84"/>
      <c r="BC19" s="84"/>
      <c r="BD19" s="84"/>
      <c r="BE19" s="84"/>
      <c r="BF19" s="84"/>
      <c r="BG19" s="84"/>
      <c r="BH19" s="84"/>
    </row>
    <row r="20" spans="1:60" ht="54" customHeight="1" x14ac:dyDescent="0.3">
      <c r="A20" s="190"/>
      <c r="B20" s="197"/>
      <c r="C20" s="180"/>
      <c r="D20" s="180"/>
      <c r="E20" s="180"/>
      <c r="F20" s="180"/>
      <c r="G20" s="180"/>
      <c r="H20" s="189"/>
      <c r="I20" s="185"/>
      <c r="J20" s="172"/>
      <c r="K20" s="169"/>
      <c r="L20" s="172"/>
      <c r="M20" s="169"/>
      <c r="N20" s="170"/>
      <c r="O20" s="97">
        <v>2.2000000000000002</v>
      </c>
      <c r="P20" s="81" t="s">
        <v>301</v>
      </c>
      <c r="Q20" s="97" t="str">
        <f t="shared" si="4"/>
        <v>Probabilidad</v>
      </c>
      <c r="R20" s="96" t="s">
        <v>12</v>
      </c>
      <c r="S20" s="96" t="s">
        <v>7</v>
      </c>
      <c r="T20" s="98" t="str">
        <f t="shared" si="5"/>
        <v>40%</v>
      </c>
      <c r="U20" s="96" t="s">
        <v>17</v>
      </c>
      <c r="V20" s="96" t="s">
        <v>21</v>
      </c>
      <c r="W20" s="96" t="s">
        <v>100</v>
      </c>
      <c r="X20" s="80" t="s">
        <v>274</v>
      </c>
      <c r="Y20" s="99">
        <f t="shared" ref="Y20:Y28" si="9">IFERROR(IF(AND(Q19="Probabilidad",Q20="Probabilidad"),(AA19-(+AA19*T20)),IF(AND(Q19="Impacto",Q20="Probabilidad"),(AA18-(+AA18*T20)),IF(Q20="Impacto",AA19,""))),"")</f>
        <v>6.3504000000000005E-2</v>
      </c>
      <c r="Z20" s="100" t="str">
        <f t="shared" si="6"/>
        <v>Muy Baja</v>
      </c>
      <c r="AA20" s="101">
        <f t="shared" si="7"/>
        <v>6.3504000000000005E-2</v>
      </c>
      <c r="AB20" s="100" t="str">
        <f t="shared" si="8"/>
        <v>Mayor</v>
      </c>
      <c r="AC20" s="98">
        <f t="shared" ref="AC20:AC28" si="10">IFERROR(IF(AND(Q19="Impacto",Q20="Impacto"),(AC19-(+AC19*T20)),IF(AND(Q19="Probabilidad",Q20="Impacto"),(AC18-(+AC18*T20)),IF(Q20="Probabilidad",AC19,""))),"")</f>
        <v>0.8</v>
      </c>
      <c r="AD20" s="172"/>
      <c r="AE20" s="166"/>
      <c r="AF20" s="172"/>
      <c r="AG20" s="166"/>
      <c r="AH20" s="176"/>
      <c r="AI20" s="178"/>
      <c r="AJ20" s="180"/>
      <c r="AK20" s="174"/>
      <c r="AL20" s="174"/>
      <c r="AM20" s="174"/>
      <c r="AN20" s="271"/>
      <c r="AO20" s="174"/>
      <c r="AP20" s="271"/>
      <c r="AQ20" s="84"/>
      <c r="AR20" s="84"/>
      <c r="AS20" s="84"/>
      <c r="AT20" s="84"/>
      <c r="AU20" s="84"/>
      <c r="AV20" s="84"/>
      <c r="AW20" s="84"/>
      <c r="AX20" s="84"/>
      <c r="AY20" s="84"/>
      <c r="AZ20" s="84"/>
      <c r="BA20" s="84"/>
      <c r="BB20" s="84"/>
      <c r="BC20" s="84"/>
      <c r="BD20" s="84"/>
      <c r="BE20" s="84"/>
      <c r="BF20" s="84"/>
      <c r="BG20" s="84"/>
      <c r="BH20" s="84"/>
    </row>
    <row r="21" spans="1:60" ht="144" customHeight="1" x14ac:dyDescent="0.3">
      <c r="A21" s="190"/>
      <c r="B21" s="197"/>
      <c r="C21" s="180"/>
      <c r="D21" s="180"/>
      <c r="E21" s="180"/>
      <c r="F21" s="180"/>
      <c r="G21" s="180"/>
      <c r="H21" s="105" t="s">
        <v>264</v>
      </c>
      <c r="I21" s="185"/>
      <c r="J21" s="172"/>
      <c r="K21" s="169"/>
      <c r="L21" s="172"/>
      <c r="M21" s="169"/>
      <c r="N21" s="170"/>
      <c r="O21" s="97">
        <v>3</v>
      </c>
      <c r="P21" s="81" t="s">
        <v>302</v>
      </c>
      <c r="Q21" s="97" t="str">
        <f t="shared" si="4"/>
        <v>Impacto</v>
      </c>
      <c r="R21" s="96" t="s">
        <v>14</v>
      </c>
      <c r="S21" s="96" t="s">
        <v>7</v>
      </c>
      <c r="T21" s="98" t="str">
        <f t="shared" si="5"/>
        <v>25%</v>
      </c>
      <c r="U21" s="96" t="s">
        <v>17</v>
      </c>
      <c r="V21" s="96" t="s">
        <v>21</v>
      </c>
      <c r="W21" s="96" t="s">
        <v>100</v>
      </c>
      <c r="X21" s="80" t="s">
        <v>275</v>
      </c>
      <c r="Y21" s="99">
        <f t="shared" si="9"/>
        <v>6.3504000000000005E-2</v>
      </c>
      <c r="Z21" s="100" t="str">
        <f t="shared" si="6"/>
        <v>Muy Baja</v>
      </c>
      <c r="AA21" s="101">
        <f t="shared" si="7"/>
        <v>6.3504000000000005E-2</v>
      </c>
      <c r="AB21" s="100" t="str">
        <f t="shared" si="8"/>
        <v>Moderado</v>
      </c>
      <c r="AC21" s="98">
        <f t="shared" si="10"/>
        <v>0.60000000000000009</v>
      </c>
      <c r="AD21" s="172"/>
      <c r="AE21" s="166"/>
      <c r="AF21" s="172"/>
      <c r="AG21" s="166"/>
      <c r="AH21" s="176"/>
      <c r="AI21" s="178"/>
      <c r="AJ21" s="180"/>
      <c r="AK21" s="174"/>
      <c r="AL21" s="174"/>
      <c r="AM21" s="174"/>
      <c r="AN21" s="271"/>
      <c r="AO21" s="174"/>
      <c r="AP21" s="271"/>
      <c r="AQ21" s="84"/>
      <c r="AR21" s="84"/>
      <c r="AS21" s="84"/>
      <c r="AT21" s="84"/>
      <c r="AU21" s="84"/>
      <c r="AV21" s="84"/>
      <c r="AW21" s="84"/>
      <c r="AX21" s="84"/>
      <c r="AY21" s="84"/>
      <c r="AZ21" s="84"/>
      <c r="BA21" s="84"/>
      <c r="BB21" s="84"/>
      <c r="BC21" s="84"/>
      <c r="BD21" s="84"/>
      <c r="BE21" s="84"/>
      <c r="BF21" s="84"/>
      <c r="BG21" s="84"/>
      <c r="BH21" s="84"/>
    </row>
    <row r="22" spans="1:60" ht="106.5" customHeight="1" x14ac:dyDescent="0.3">
      <c r="A22" s="190"/>
      <c r="B22" s="197"/>
      <c r="C22" s="180"/>
      <c r="D22" s="180"/>
      <c r="E22" s="180"/>
      <c r="F22" s="180"/>
      <c r="G22" s="180"/>
      <c r="H22" s="105" t="s">
        <v>288</v>
      </c>
      <c r="I22" s="185"/>
      <c r="J22" s="172"/>
      <c r="K22" s="169"/>
      <c r="L22" s="172"/>
      <c r="M22" s="169"/>
      <c r="N22" s="170"/>
      <c r="O22" s="97">
        <v>4</v>
      </c>
      <c r="P22" s="106" t="s">
        <v>303</v>
      </c>
      <c r="Q22" s="97" t="str">
        <f t="shared" si="4"/>
        <v>Probabilidad</v>
      </c>
      <c r="R22" s="96" t="s">
        <v>12</v>
      </c>
      <c r="S22" s="96" t="s">
        <v>7</v>
      </c>
      <c r="T22" s="98" t="str">
        <f t="shared" si="5"/>
        <v>40%</v>
      </c>
      <c r="U22" s="96" t="s">
        <v>17</v>
      </c>
      <c r="V22" s="96" t="s">
        <v>20</v>
      </c>
      <c r="W22" s="96" t="s">
        <v>100</v>
      </c>
      <c r="X22" s="80" t="s">
        <v>276</v>
      </c>
      <c r="Y22" s="99">
        <f t="shared" si="9"/>
        <v>3.8102400000000002E-2</v>
      </c>
      <c r="Z22" s="100" t="str">
        <f t="shared" si="6"/>
        <v>Muy Baja</v>
      </c>
      <c r="AA22" s="101">
        <f t="shared" si="7"/>
        <v>3.8102400000000002E-2</v>
      </c>
      <c r="AB22" s="100" t="str">
        <f t="shared" si="8"/>
        <v>Moderado</v>
      </c>
      <c r="AC22" s="98">
        <f t="shared" si="10"/>
        <v>0.60000000000000009</v>
      </c>
      <c r="AD22" s="172"/>
      <c r="AE22" s="166"/>
      <c r="AF22" s="172"/>
      <c r="AG22" s="166"/>
      <c r="AH22" s="176"/>
      <c r="AI22" s="178"/>
      <c r="AJ22" s="180"/>
      <c r="AK22" s="174"/>
      <c r="AL22" s="174"/>
      <c r="AM22" s="174"/>
      <c r="AN22" s="271"/>
      <c r="AO22" s="174"/>
      <c r="AP22" s="271"/>
      <c r="AQ22" s="84"/>
      <c r="AR22" s="84"/>
      <c r="AS22" s="84"/>
      <c r="AT22" s="84"/>
      <c r="AU22" s="84"/>
      <c r="AV22" s="84"/>
      <c r="AW22" s="84"/>
      <c r="AX22" s="84"/>
      <c r="AY22" s="84"/>
      <c r="AZ22" s="84"/>
      <c r="BA22" s="84"/>
      <c r="BB22" s="84"/>
      <c r="BC22" s="84"/>
      <c r="BD22" s="84"/>
      <c r="BE22" s="84"/>
      <c r="BF22" s="84"/>
      <c r="BG22" s="84"/>
      <c r="BH22" s="84"/>
    </row>
    <row r="23" spans="1:60" ht="145.5" customHeight="1" x14ac:dyDescent="0.3">
      <c r="A23" s="190"/>
      <c r="B23" s="197"/>
      <c r="C23" s="180"/>
      <c r="D23" s="180"/>
      <c r="E23" s="180"/>
      <c r="F23" s="180"/>
      <c r="G23" s="180"/>
      <c r="H23" s="105" t="s">
        <v>265</v>
      </c>
      <c r="I23" s="185"/>
      <c r="J23" s="172"/>
      <c r="K23" s="169"/>
      <c r="L23" s="172"/>
      <c r="M23" s="169"/>
      <c r="N23" s="170"/>
      <c r="O23" s="97">
        <v>5</v>
      </c>
      <c r="P23" s="81" t="s">
        <v>304</v>
      </c>
      <c r="Q23" s="97" t="str">
        <f t="shared" si="4"/>
        <v>Probabilidad</v>
      </c>
      <c r="R23" s="96" t="s">
        <v>13</v>
      </c>
      <c r="S23" s="96" t="s">
        <v>7</v>
      </c>
      <c r="T23" s="98" t="str">
        <f t="shared" si="5"/>
        <v>30%</v>
      </c>
      <c r="U23" s="96" t="s">
        <v>17</v>
      </c>
      <c r="V23" s="96" t="s">
        <v>21</v>
      </c>
      <c r="W23" s="96" t="s">
        <v>100</v>
      </c>
      <c r="X23" s="80" t="s">
        <v>280</v>
      </c>
      <c r="Y23" s="99">
        <f t="shared" si="9"/>
        <v>2.6671680000000003E-2</v>
      </c>
      <c r="Z23" s="100" t="str">
        <f t="shared" si="6"/>
        <v>Muy Baja</v>
      </c>
      <c r="AA23" s="101">
        <f t="shared" si="7"/>
        <v>2.6671680000000003E-2</v>
      </c>
      <c r="AB23" s="100" t="str">
        <f t="shared" si="8"/>
        <v>Moderado</v>
      </c>
      <c r="AC23" s="98">
        <f t="shared" si="10"/>
        <v>0.60000000000000009</v>
      </c>
      <c r="AD23" s="172"/>
      <c r="AE23" s="166"/>
      <c r="AF23" s="172"/>
      <c r="AG23" s="166"/>
      <c r="AH23" s="176"/>
      <c r="AI23" s="178"/>
      <c r="AJ23" s="180"/>
      <c r="AK23" s="174"/>
      <c r="AL23" s="174"/>
      <c r="AM23" s="174"/>
      <c r="AN23" s="271"/>
      <c r="AO23" s="174"/>
      <c r="AP23" s="271"/>
      <c r="AQ23" s="84"/>
      <c r="AR23" s="84"/>
      <c r="AS23" s="84"/>
      <c r="AT23" s="84"/>
      <c r="AU23" s="84"/>
      <c r="AV23" s="84"/>
      <c r="AW23" s="84"/>
      <c r="AX23" s="84"/>
      <c r="AY23" s="84"/>
      <c r="AZ23" s="84"/>
      <c r="BA23" s="84"/>
      <c r="BB23" s="84"/>
      <c r="BC23" s="84"/>
      <c r="BD23" s="84"/>
      <c r="BE23" s="84"/>
      <c r="BF23" s="84"/>
      <c r="BG23" s="84"/>
      <c r="BH23" s="84"/>
    </row>
    <row r="24" spans="1:60" ht="154.5" customHeight="1" x14ac:dyDescent="0.3">
      <c r="A24" s="190"/>
      <c r="B24" s="197"/>
      <c r="C24" s="180"/>
      <c r="D24" s="180"/>
      <c r="E24" s="180"/>
      <c r="F24" s="180"/>
      <c r="G24" s="180"/>
      <c r="H24" s="186" t="s">
        <v>266</v>
      </c>
      <c r="I24" s="185"/>
      <c r="J24" s="172"/>
      <c r="K24" s="169"/>
      <c r="L24" s="172"/>
      <c r="M24" s="169"/>
      <c r="N24" s="170"/>
      <c r="O24" s="97">
        <v>6.1</v>
      </c>
      <c r="P24" s="81" t="s">
        <v>305</v>
      </c>
      <c r="Q24" s="97" t="str">
        <f t="shared" si="4"/>
        <v>Probabilidad</v>
      </c>
      <c r="R24" s="96" t="s">
        <v>12</v>
      </c>
      <c r="S24" s="96" t="s">
        <v>7</v>
      </c>
      <c r="T24" s="98" t="str">
        <f t="shared" si="5"/>
        <v>40%</v>
      </c>
      <c r="U24" s="96" t="s">
        <v>17</v>
      </c>
      <c r="V24" s="96" t="s">
        <v>20</v>
      </c>
      <c r="W24" s="96" t="s">
        <v>100</v>
      </c>
      <c r="X24" s="80" t="s">
        <v>277</v>
      </c>
      <c r="Y24" s="99">
        <f t="shared" si="9"/>
        <v>1.6003007999999999E-2</v>
      </c>
      <c r="Z24" s="100" t="str">
        <f t="shared" si="6"/>
        <v>Muy Baja</v>
      </c>
      <c r="AA24" s="101">
        <f t="shared" si="7"/>
        <v>1.6003007999999999E-2</v>
      </c>
      <c r="AB24" s="100" t="str">
        <f t="shared" si="8"/>
        <v>Moderado</v>
      </c>
      <c r="AC24" s="98">
        <f t="shared" si="10"/>
        <v>0.60000000000000009</v>
      </c>
      <c r="AD24" s="172"/>
      <c r="AE24" s="166"/>
      <c r="AF24" s="172"/>
      <c r="AG24" s="166"/>
      <c r="AH24" s="176"/>
      <c r="AI24" s="178"/>
      <c r="AJ24" s="180"/>
      <c r="AK24" s="174"/>
      <c r="AL24" s="174"/>
      <c r="AM24" s="174"/>
      <c r="AN24" s="271"/>
      <c r="AO24" s="174"/>
      <c r="AP24" s="271"/>
      <c r="AQ24" s="84"/>
      <c r="AR24" s="84"/>
      <c r="AS24" s="84"/>
      <c r="AT24" s="84"/>
      <c r="AU24" s="84"/>
      <c r="AV24" s="84"/>
      <c r="AW24" s="84"/>
      <c r="AX24" s="84"/>
      <c r="AY24" s="84"/>
      <c r="AZ24" s="84"/>
      <c r="BA24" s="84"/>
      <c r="BB24" s="84"/>
      <c r="BC24" s="84"/>
      <c r="BD24" s="84"/>
      <c r="BE24" s="84"/>
      <c r="BF24" s="84"/>
      <c r="BG24" s="84"/>
      <c r="BH24" s="84"/>
    </row>
    <row r="25" spans="1:60" ht="113.25" customHeight="1" x14ac:dyDescent="0.3">
      <c r="A25" s="190"/>
      <c r="B25" s="197"/>
      <c r="C25" s="180"/>
      <c r="D25" s="180"/>
      <c r="E25" s="180"/>
      <c r="F25" s="180"/>
      <c r="G25" s="180"/>
      <c r="H25" s="187"/>
      <c r="I25" s="185"/>
      <c r="J25" s="172"/>
      <c r="K25" s="169"/>
      <c r="L25" s="172"/>
      <c r="M25" s="169"/>
      <c r="N25" s="170"/>
      <c r="O25" s="97">
        <v>6.2</v>
      </c>
      <c r="P25" s="81" t="s">
        <v>306</v>
      </c>
      <c r="Q25" s="97" t="str">
        <f t="shared" si="4"/>
        <v>Probabilidad</v>
      </c>
      <c r="R25" s="96" t="s">
        <v>12</v>
      </c>
      <c r="S25" s="96" t="s">
        <v>7</v>
      </c>
      <c r="T25" s="98" t="str">
        <f t="shared" si="5"/>
        <v>40%</v>
      </c>
      <c r="U25" s="96" t="s">
        <v>18</v>
      </c>
      <c r="V25" s="96" t="s">
        <v>20</v>
      </c>
      <c r="W25" s="96" t="s">
        <v>100</v>
      </c>
      <c r="X25" s="80" t="s">
        <v>277</v>
      </c>
      <c r="Y25" s="99">
        <f t="shared" si="9"/>
        <v>9.6018047999999988E-3</v>
      </c>
      <c r="Z25" s="100" t="str">
        <f t="shared" si="6"/>
        <v>Muy Baja</v>
      </c>
      <c r="AA25" s="101">
        <f t="shared" si="7"/>
        <v>9.6018047999999988E-3</v>
      </c>
      <c r="AB25" s="100" t="str">
        <f t="shared" si="8"/>
        <v>Moderado</v>
      </c>
      <c r="AC25" s="98">
        <f t="shared" si="10"/>
        <v>0.60000000000000009</v>
      </c>
      <c r="AD25" s="172"/>
      <c r="AE25" s="166"/>
      <c r="AF25" s="172"/>
      <c r="AG25" s="166"/>
      <c r="AH25" s="176"/>
      <c r="AI25" s="178"/>
      <c r="AJ25" s="180"/>
      <c r="AK25" s="174"/>
      <c r="AL25" s="174"/>
      <c r="AM25" s="174"/>
      <c r="AN25" s="271"/>
      <c r="AO25" s="174"/>
      <c r="AP25" s="271"/>
      <c r="AQ25" s="84"/>
      <c r="AR25" s="84"/>
      <c r="AS25" s="84"/>
      <c r="AT25" s="84"/>
      <c r="AU25" s="84"/>
      <c r="AV25" s="84"/>
      <c r="AW25" s="84"/>
      <c r="AX25" s="84"/>
      <c r="AY25" s="84"/>
      <c r="AZ25" s="84"/>
      <c r="BA25" s="84"/>
      <c r="BB25" s="84"/>
      <c r="BC25" s="84"/>
      <c r="BD25" s="84"/>
      <c r="BE25" s="84"/>
      <c r="BF25" s="84"/>
      <c r="BG25" s="84"/>
      <c r="BH25" s="84"/>
    </row>
    <row r="26" spans="1:60" ht="76.8" x14ac:dyDescent="0.3">
      <c r="A26" s="190"/>
      <c r="B26" s="197"/>
      <c r="C26" s="180"/>
      <c r="D26" s="180"/>
      <c r="E26" s="180"/>
      <c r="F26" s="180"/>
      <c r="G26" s="180"/>
      <c r="H26" s="188"/>
      <c r="I26" s="185"/>
      <c r="J26" s="172"/>
      <c r="K26" s="169"/>
      <c r="L26" s="172"/>
      <c r="M26" s="169"/>
      <c r="N26" s="170"/>
      <c r="O26" s="97">
        <v>6.3</v>
      </c>
      <c r="P26" s="81" t="s">
        <v>307</v>
      </c>
      <c r="Q26" s="97" t="str">
        <f t="shared" si="4"/>
        <v>Impacto</v>
      </c>
      <c r="R26" s="96" t="s">
        <v>14</v>
      </c>
      <c r="S26" s="96" t="s">
        <v>7</v>
      </c>
      <c r="T26" s="98" t="str">
        <f t="shared" si="5"/>
        <v>25%</v>
      </c>
      <c r="U26" s="96" t="s">
        <v>18</v>
      </c>
      <c r="V26" s="96" t="s">
        <v>21</v>
      </c>
      <c r="W26" s="96" t="s">
        <v>100</v>
      </c>
      <c r="X26" s="80" t="s">
        <v>308</v>
      </c>
      <c r="Y26" s="99">
        <f t="shared" si="9"/>
        <v>9.6018047999999988E-3</v>
      </c>
      <c r="Z26" s="100" t="str">
        <f t="shared" si="6"/>
        <v>Muy Baja</v>
      </c>
      <c r="AA26" s="101">
        <f t="shared" si="7"/>
        <v>9.6018047999999988E-3</v>
      </c>
      <c r="AB26" s="100" t="str">
        <f t="shared" si="8"/>
        <v>Moderado</v>
      </c>
      <c r="AC26" s="98">
        <f t="shared" si="10"/>
        <v>0.45000000000000007</v>
      </c>
      <c r="AD26" s="172"/>
      <c r="AE26" s="166"/>
      <c r="AF26" s="172"/>
      <c r="AG26" s="166"/>
      <c r="AH26" s="176"/>
      <c r="AI26" s="178"/>
      <c r="AJ26" s="180"/>
      <c r="AK26" s="174"/>
      <c r="AL26" s="174"/>
      <c r="AM26" s="174"/>
      <c r="AN26" s="271"/>
      <c r="AO26" s="174"/>
      <c r="AP26" s="271"/>
      <c r="AQ26" s="84"/>
      <c r="AR26" s="84"/>
      <c r="AS26" s="84"/>
      <c r="AT26" s="84"/>
      <c r="AU26" s="84"/>
      <c r="AV26" s="84"/>
      <c r="AW26" s="84"/>
      <c r="AX26" s="84"/>
      <c r="AY26" s="84"/>
      <c r="AZ26" s="84"/>
      <c r="BA26" s="84"/>
      <c r="BB26" s="84"/>
      <c r="BC26" s="84"/>
      <c r="BD26" s="84"/>
      <c r="BE26" s="84"/>
      <c r="BF26" s="84"/>
      <c r="BG26" s="84"/>
      <c r="BH26" s="84"/>
    </row>
    <row r="27" spans="1:60" ht="110.25" customHeight="1" x14ac:dyDescent="0.3">
      <c r="A27" s="190"/>
      <c r="B27" s="197"/>
      <c r="C27" s="180"/>
      <c r="D27" s="180"/>
      <c r="E27" s="180"/>
      <c r="F27" s="180"/>
      <c r="G27" s="180"/>
      <c r="H27" s="104" t="s">
        <v>267</v>
      </c>
      <c r="I27" s="185"/>
      <c r="J27" s="172"/>
      <c r="K27" s="169"/>
      <c r="L27" s="172"/>
      <c r="M27" s="169"/>
      <c r="N27" s="170"/>
      <c r="O27" s="97">
        <v>7</v>
      </c>
      <c r="P27" s="81" t="s">
        <v>309</v>
      </c>
      <c r="Q27" s="97" t="str">
        <f t="shared" si="4"/>
        <v>Impacto</v>
      </c>
      <c r="R27" s="96" t="s">
        <v>14</v>
      </c>
      <c r="S27" s="96" t="s">
        <v>7</v>
      </c>
      <c r="T27" s="98" t="str">
        <f t="shared" si="5"/>
        <v>25%</v>
      </c>
      <c r="U27" s="96" t="s">
        <v>17</v>
      </c>
      <c r="V27" s="96" t="s">
        <v>21</v>
      </c>
      <c r="W27" s="96" t="s">
        <v>100</v>
      </c>
      <c r="X27" s="80" t="s">
        <v>278</v>
      </c>
      <c r="Y27" s="99">
        <f t="shared" si="9"/>
        <v>9.6018047999999988E-3</v>
      </c>
      <c r="Z27" s="100" t="str">
        <f t="shared" si="6"/>
        <v>Muy Baja</v>
      </c>
      <c r="AA27" s="101">
        <f t="shared" si="7"/>
        <v>9.6018047999999988E-3</v>
      </c>
      <c r="AB27" s="100" t="str">
        <f t="shared" si="8"/>
        <v>Menor</v>
      </c>
      <c r="AC27" s="98">
        <f t="shared" si="10"/>
        <v>0.33750000000000002</v>
      </c>
      <c r="AD27" s="172"/>
      <c r="AE27" s="166"/>
      <c r="AF27" s="172"/>
      <c r="AG27" s="166"/>
      <c r="AH27" s="176"/>
      <c r="AI27" s="178"/>
      <c r="AJ27" s="180"/>
      <c r="AK27" s="174"/>
      <c r="AL27" s="174"/>
      <c r="AM27" s="174"/>
      <c r="AN27" s="271"/>
      <c r="AO27" s="174"/>
      <c r="AP27" s="271"/>
      <c r="AQ27" s="84"/>
      <c r="AR27" s="84"/>
      <c r="AS27" s="84"/>
      <c r="AT27" s="84"/>
      <c r="AU27" s="84"/>
      <c r="AV27" s="84"/>
      <c r="AW27" s="84"/>
      <c r="AX27" s="84"/>
      <c r="AY27" s="84"/>
      <c r="AZ27" s="84"/>
      <c r="BA27" s="84"/>
      <c r="BB27" s="84"/>
      <c r="BC27" s="84"/>
      <c r="BD27" s="84"/>
      <c r="BE27" s="84"/>
      <c r="BF27" s="84"/>
      <c r="BG27" s="84"/>
      <c r="BH27" s="84"/>
    </row>
    <row r="28" spans="1:60" ht="90.75" customHeight="1" x14ac:dyDescent="0.3">
      <c r="A28" s="190"/>
      <c r="B28" s="197"/>
      <c r="C28" s="180"/>
      <c r="D28" s="181"/>
      <c r="E28" s="181"/>
      <c r="F28" s="181"/>
      <c r="G28" s="181"/>
      <c r="H28" s="104" t="s">
        <v>268</v>
      </c>
      <c r="I28" s="185"/>
      <c r="J28" s="172"/>
      <c r="K28" s="169"/>
      <c r="L28" s="172"/>
      <c r="M28" s="169"/>
      <c r="N28" s="170"/>
      <c r="O28" s="97">
        <v>8</v>
      </c>
      <c r="P28" s="81" t="s">
        <v>310</v>
      </c>
      <c r="Q28" s="97" t="str">
        <f t="shared" si="4"/>
        <v>Probabilidad</v>
      </c>
      <c r="R28" s="96" t="s">
        <v>12</v>
      </c>
      <c r="S28" s="96" t="s">
        <v>7</v>
      </c>
      <c r="T28" s="98" t="str">
        <f t="shared" si="5"/>
        <v>40%</v>
      </c>
      <c r="U28" s="96" t="s">
        <v>17</v>
      </c>
      <c r="V28" s="96" t="s">
        <v>20</v>
      </c>
      <c r="W28" s="96" t="s">
        <v>100</v>
      </c>
      <c r="X28" s="80" t="s">
        <v>279</v>
      </c>
      <c r="Y28" s="99">
        <f t="shared" si="9"/>
        <v>5.7610828799999989E-3</v>
      </c>
      <c r="Z28" s="100" t="str">
        <f t="shared" si="6"/>
        <v>Muy Baja</v>
      </c>
      <c r="AA28" s="101">
        <f t="shared" si="7"/>
        <v>5.7610828799999989E-3</v>
      </c>
      <c r="AB28" s="100" t="str">
        <f t="shared" si="8"/>
        <v>Menor</v>
      </c>
      <c r="AC28" s="98">
        <f t="shared" si="10"/>
        <v>0.33750000000000002</v>
      </c>
      <c r="AD28" s="172"/>
      <c r="AE28" s="166"/>
      <c r="AF28" s="172"/>
      <c r="AG28" s="166"/>
      <c r="AH28" s="176"/>
      <c r="AI28" s="178"/>
      <c r="AJ28" s="181"/>
      <c r="AK28" s="174"/>
      <c r="AL28" s="174"/>
      <c r="AM28" s="174"/>
      <c r="AN28" s="271"/>
      <c r="AO28" s="174"/>
      <c r="AP28" s="271"/>
      <c r="AQ28" s="84"/>
      <c r="AR28" s="84"/>
      <c r="AS28" s="84"/>
      <c r="AT28" s="84"/>
      <c r="AU28" s="84"/>
      <c r="AV28" s="84"/>
      <c r="AW28" s="84"/>
      <c r="AX28" s="84"/>
      <c r="AY28" s="84"/>
      <c r="AZ28" s="84"/>
      <c r="BA28" s="84"/>
      <c r="BB28" s="84"/>
      <c r="BC28" s="84"/>
      <c r="BD28" s="84"/>
      <c r="BE28" s="84"/>
      <c r="BF28" s="84"/>
      <c r="BG28" s="84"/>
      <c r="BH28" s="84"/>
    </row>
    <row r="29" spans="1:60" ht="148.5" customHeight="1" x14ac:dyDescent="0.3">
      <c r="A29" s="190" t="s">
        <v>296</v>
      </c>
      <c r="B29" s="191" t="s">
        <v>370</v>
      </c>
      <c r="C29" s="191" t="s">
        <v>281</v>
      </c>
      <c r="D29" s="184" t="s">
        <v>282</v>
      </c>
      <c r="E29" s="184" t="s">
        <v>283</v>
      </c>
      <c r="F29" s="184" t="s">
        <v>284</v>
      </c>
      <c r="G29" s="182" t="s">
        <v>285</v>
      </c>
      <c r="H29" s="109" t="s">
        <v>311</v>
      </c>
      <c r="I29" s="184" t="s">
        <v>124</v>
      </c>
      <c r="J29" s="171" t="s">
        <v>42</v>
      </c>
      <c r="K29" s="169">
        <f>IF(J29="","",IF(J29="Muy Baja",0.2,IF(J29="Baja",0.4,IF(J29="Media",0.6,IF(J29="Alta",0.8,IF(J29="Muy Alta",1,))))))</f>
        <v>1</v>
      </c>
      <c r="L29" s="171" t="s">
        <v>5</v>
      </c>
      <c r="M29" s="169">
        <f>IF(L29="","",IF(L29="Leve",0.2,IF(L29="Menor",0.4,IF(L29="Moderado",0.6,IF(L29="Mayor",0.8,IF(L29="Catastrófico",1,))))))</f>
        <v>0.8</v>
      </c>
      <c r="N29" s="170"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97">
        <v>1</v>
      </c>
      <c r="P29" s="81" t="s">
        <v>312</v>
      </c>
      <c r="Q29" s="97" t="str">
        <f t="shared" ref="Q29:Q37" si="11">IF(OR(R29="Preventivo",R29="Detectivo"),"Probabilidad",IF(R29="Correctivo","Impacto",""))</f>
        <v>Probabilidad</v>
      </c>
      <c r="R29" s="96" t="s">
        <v>13</v>
      </c>
      <c r="S29" s="96" t="s">
        <v>7</v>
      </c>
      <c r="T29" s="98" t="str">
        <f>IF(AND(R29="Preventivo",S29="Automático"),"50%",IF(AND(R29="Preventivo",S29="Manual"),"40%",IF(AND(R29="Detectivo",S29="Automático"),"40%",IF(AND(R29="Detectivo",S29="Manual"),"30%",IF(AND(R29="Correctivo",S29="Automático"),"35%",IF(AND(R29="Correctivo",S29="Manual"),"25%",""))))))</f>
        <v>30%</v>
      </c>
      <c r="U29" s="96" t="s">
        <v>17</v>
      </c>
      <c r="V29" s="96" t="s">
        <v>20</v>
      </c>
      <c r="W29" s="96" t="s">
        <v>100</v>
      </c>
      <c r="X29" s="80" t="s">
        <v>287</v>
      </c>
      <c r="Y29" s="99">
        <f>IFERROR(IF(Q29="Probabilidad",(K29-(+K29*T29)),IF(Q29="Impacto",K29,"")),"")</f>
        <v>0.7</v>
      </c>
      <c r="Z29" s="100" t="str">
        <f t="shared" ref="Z29:Z47" si="12">IFERROR(IF(Y29="","",IF(Y29&lt;=0.2,"Muy Baja",IF(Y29&lt;=0.4,"Baja",IF(Y29&lt;=0.6,"Media",IF(Y29&lt;=0.8,"Alta","Muy Alta"))))),"")</f>
        <v>Alta</v>
      </c>
      <c r="AA29" s="98">
        <f>+Y29</f>
        <v>0.7</v>
      </c>
      <c r="AB29" s="100" t="str">
        <f>IFERROR(IF(AC29="","",IF(AC29&lt;=0.2,"Leve",IF(AC29&lt;=0.4,"Menor",IF(AC29&lt;=0.6,"Moderado",IF(AC29&lt;=0.8,"Mayor","Catastrófico"))))),"")</f>
        <v>Mayor</v>
      </c>
      <c r="AC29" s="98">
        <f>IFERROR(IF(Q29="Impacto",(M29-(+M29*T29)),IF(Q29="Probabilidad",M29,"")),"")</f>
        <v>0.8</v>
      </c>
      <c r="AD29" s="171" t="str">
        <f>IFERROR(IF(AE29=0,"",IF(AND(AE29&gt;0,AE29&lt;=0.2),"Muy Baja",IF(AE29&lt;=0.4,"Baja",IF(AE29&lt;=0.6,"Media",IF(AE29&lt;=0.8,"Alta","Muy Alta"))))),"")</f>
        <v>Media</v>
      </c>
      <c r="AE29" s="165">
        <f>MIN(Y29:Y31)</f>
        <v>0.42</v>
      </c>
      <c r="AF29" s="171" t="str">
        <f>IFERROR(IF(AG29=0,"",IF(AND(AG29&gt;0,AG29&lt;=0.2),"Leve",IF(AG29&lt;=0.4,"Menor",IF(AG29&lt;=0.6,"Moderado",IF(AG29&lt;=0.8,"Mayor","Catastrófico"))))),"")</f>
        <v>Moderado</v>
      </c>
      <c r="AG29" s="165">
        <f>MIN(AC29:AC31)</f>
        <v>0.60000000000000009</v>
      </c>
      <c r="AH29" s="175"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177" t="s">
        <v>107</v>
      </c>
      <c r="AJ29" s="167" t="s">
        <v>323</v>
      </c>
      <c r="AK29" s="173" t="s">
        <v>425</v>
      </c>
      <c r="AL29" s="173"/>
      <c r="AM29" s="173" t="s">
        <v>432</v>
      </c>
      <c r="AN29" s="270" t="s">
        <v>170</v>
      </c>
      <c r="AO29" s="173" t="s">
        <v>443</v>
      </c>
      <c r="AP29" s="270" t="s">
        <v>445</v>
      </c>
      <c r="AQ29" s="84"/>
      <c r="AR29" s="84"/>
      <c r="AS29" s="84"/>
      <c r="AT29" s="84"/>
      <c r="AU29" s="84"/>
      <c r="AV29" s="84"/>
      <c r="AW29" s="84"/>
      <c r="AX29" s="84"/>
      <c r="AY29" s="84"/>
      <c r="AZ29" s="84"/>
      <c r="BA29" s="84"/>
      <c r="BB29" s="84"/>
      <c r="BC29" s="84"/>
      <c r="BD29" s="84"/>
      <c r="BE29" s="84"/>
      <c r="BF29" s="84"/>
      <c r="BG29" s="84"/>
      <c r="BH29" s="84"/>
    </row>
    <row r="30" spans="1:60" ht="141.75" customHeight="1" x14ac:dyDescent="0.3">
      <c r="A30" s="190"/>
      <c r="B30" s="191"/>
      <c r="C30" s="191"/>
      <c r="D30" s="185"/>
      <c r="E30" s="185"/>
      <c r="F30" s="185"/>
      <c r="G30" s="183"/>
      <c r="H30" s="109" t="s">
        <v>286</v>
      </c>
      <c r="I30" s="185"/>
      <c r="J30" s="172"/>
      <c r="K30" s="169"/>
      <c r="L30" s="172"/>
      <c r="M30" s="169"/>
      <c r="N30" s="170"/>
      <c r="O30" s="97">
        <v>2</v>
      </c>
      <c r="P30" s="81" t="s">
        <v>313</v>
      </c>
      <c r="Q30" s="97" t="str">
        <f t="shared" si="11"/>
        <v>Probabilidad</v>
      </c>
      <c r="R30" s="96" t="s">
        <v>12</v>
      </c>
      <c r="S30" s="96" t="s">
        <v>7</v>
      </c>
      <c r="T30" s="98" t="str">
        <f t="shared" ref="T30" si="13">IF(AND(R30="Preventivo",S30="Automático"),"50%",IF(AND(R30="Preventivo",S30="Manual"),"40%",IF(AND(R30="Detectivo",S30="Automático"),"40%",IF(AND(R30="Detectivo",S30="Manual"),"30%",IF(AND(R30="Correctivo",S30="Automático"),"35%",IF(AND(R30="Correctivo",S30="Manual"),"25%",""))))))</f>
        <v>40%</v>
      </c>
      <c r="U30" s="96" t="s">
        <v>18</v>
      </c>
      <c r="V30" s="96" t="s">
        <v>20</v>
      </c>
      <c r="W30" s="96" t="s">
        <v>100</v>
      </c>
      <c r="X30" s="80" t="s">
        <v>314</v>
      </c>
      <c r="Y30" s="99">
        <f>IFERROR(IF(AND(Q29="Probabilidad",Q30="Probabilidad"),(AA29-(+AA29*T30)),IF(Q30="Probabilidad",(K29-(+K29*T30)),IF(Q30="Impacto",AA29,""))),"")</f>
        <v>0.42</v>
      </c>
      <c r="Z30" s="100" t="str">
        <f t="shared" si="12"/>
        <v>Media</v>
      </c>
      <c r="AA30" s="98">
        <f t="shared" ref="AA30:AA31" si="14">+Y30</f>
        <v>0.42</v>
      </c>
      <c r="AB30" s="100" t="str">
        <f t="shared" ref="AB30:AB31" si="15">IFERROR(IF(AC30="","",IF(AC30&lt;=0.2,"Leve",IF(AC30&lt;=0.4,"Menor",IF(AC30&lt;=0.6,"Moderado",IF(AC30&lt;=0.8,"Mayor","Catastrófico"))))),"")</f>
        <v>Mayor</v>
      </c>
      <c r="AC30" s="98">
        <f>IFERROR(IF(AND(Q29="Impacto",Q30="Impacto"),(AC29-(+AC29*T30)),IF(Q30="Impacto",($M$15-(+$M$15*T30)),IF(Q30="Probabilidad",AC29,""))),"")</f>
        <v>0.8</v>
      </c>
      <c r="AD30" s="172"/>
      <c r="AE30" s="166"/>
      <c r="AF30" s="172"/>
      <c r="AG30" s="166"/>
      <c r="AH30" s="176"/>
      <c r="AI30" s="178"/>
      <c r="AJ30" s="168"/>
      <c r="AK30" s="174"/>
      <c r="AL30" s="174"/>
      <c r="AM30" s="174"/>
      <c r="AN30" s="271"/>
      <c r="AO30" s="174"/>
      <c r="AP30" s="271"/>
      <c r="AQ30" s="84"/>
      <c r="AR30" s="84"/>
      <c r="AS30" s="84"/>
      <c r="AT30" s="84"/>
      <c r="AU30" s="84"/>
      <c r="AV30" s="84"/>
      <c r="AW30" s="84"/>
      <c r="AX30" s="84"/>
      <c r="AY30" s="84"/>
      <c r="AZ30" s="84"/>
      <c r="BA30" s="84"/>
      <c r="BB30" s="84"/>
      <c r="BC30" s="84"/>
      <c r="BD30" s="84"/>
      <c r="BE30" s="84"/>
      <c r="BF30" s="84"/>
      <c r="BG30" s="84"/>
      <c r="BH30" s="84"/>
    </row>
    <row r="31" spans="1:60" ht="176.25" customHeight="1" x14ac:dyDescent="0.3">
      <c r="A31" s="190"/>
      <c r="B31" s="191"/>
      <c r="C31" s="191"/>
      <c r="D31" s="185"/>
      <c r="E31" s="185"/>
      <c r="F31" s="185"/>
      <c r="G31" s="183"/>
      <c r="H31" s="109" t="s">
        <v>333</v>
      </c>
      <c r="I31" s="185"/>
      <c r="J31" s="172"/>
      <c r="K31" s="169"/>
      <c r="L31" s="172"/>
      <c r="M31" s="169"/>
      <c r="N31" s="170"/>
      <c r="O31" s="97">
        <v>5</v>
      </c>
      <c r="P31" s="81" t="s">
        <v>325</v>
      </c>
      <c r="Q31" s="97" t="str">
        <f t="shared" si="11"/>
        <v>Impacto</v>
      </c>
      <c r="R31" s="96" t="s">
        <v>14</v>
      </c>
      <c r="S31" s="96" t="s">
        <v>7</v>
      </c>
      <c r="T31" s="98" t="str">
        <f t="shared" ref="T31" si="16">IF(AND(R31="Preventivo",S31="Automático"),"50%",IF(AND(R31="Preventivo",S31="Manual"),"40%",IF(AND(R31="Detectivo",S31="Automático"),"40%",IF(AND(R31="Detectivo",S31="Manual"),"30%",IF(AND(R31="Correctivo",S31="Automático"),"35%",IF(AND(R31="Correctivo",S31="Manual"),"25%",""))))))</f>
        <v>25%</v>
      </c>
      <c r="U31" s="96" t="s">
        <v>18</v>
      </c>
      <c r="V31" s="96" t="s">
        <v>21</v>
      </c>
      <c r="W31" s="96" t="s">
        <v>100</v>
      </c>
      <c r="X31" s="80" t="s">
        <v>324</v>
      </c>
      <c r="Y31" s="99">
        <f t="shared" ref="Y31" si="17">IFERROR(IF(AND(Q30="Probabilidad",Q31="Probabilidad"),(AA30-(+AA30*T31)),IF(AND(Q30="Impacto",Q31="Probabilidad"),(AA29-(+AA29*T31)),IF(Q31="Impacto",AA30,""))),"")</f>
        <v>0.42</v>
      </c>
      <c r="Z31" s="100" t="str">
        <f t="shared" si="12"/>
        <v>Media</v>
      </c>
      <c r="AA31" s="101">
        <f t="shared" si="14"/>
        <v>0.42</v>
      </c>
      <c r="AB31" s="100" t="str">
        <f t="shared" si="15"/>
        <v>Moderado</v>
      </c>
      <c r="AC31" s="98">
        <f t="shared" ref="AC31" si="18">IFERROR(IF(AND(Q30="Impacto",Q31="Impacto"),(AC30-(+AC30*T31)),IF(AND(Q30="Probabilidad",Q31="Impacto"),(AC29-(+AC29*T31)),IF(Q31="Probabilidad",AC30,""))),"")</f>
        <v>0.60000000000000009</v>
      </c>
      <c r="AD31" s="172"/>
      <c r="AE31" s="166"/>
      <c r="AF31" s="172"/>
      <c r="AG31" s="166"/>
      <c r="AH31" s="176"/>
      <c r="AI31" s="178"/>
      <c r="AJ31" s="168"/>
      <c r="AK31" s="174"/>
      <c r="AL31" s="174"/>
      <c r="AM31" s="174"/>
      <c r="AN31" s="271"/>
      <c r="AO31" s="174"/>
      <c r="AP31" s="271"/>
      <c r="AQ31" s="84"/>
      <c r="AR31" s="84"/>
      <c r="AS31" s="84"/>
      <c r="AT31" s="84"/>
      <c r="AU31" s="84"/>
      <c r="AV31" s="84"/>
      <c r="AW31" s="84"/>
      <c r="AX31" s="84"/>
      <c r="AY31" s="84"/>
      <c r="AZ31" s="84"/>
      <c r="BA31" s="84"/>
      <c r="BB31" s="84"/>
      <c r="BC31" s="84"/>
      <c r="BD31" s="84"/>
      <c r="BE31" s="84"/>
      <c r="BF31" s="84"/>
      <c r="BG31" s="84"/>
      <c r="BH31" s="84"/>
    </row>
    <row r="32" spans="1:60" ht="202.5" customHeight="1" x14ac:dyDescent="0.3">
      <c r="A32" s="190" t="s">
        <v>338</v>
      </c>
      <c r="B32" s="179" t="s">
        <v>334</v>
      </c>
      <c r="C32" s="179" t="s">
        <v>339</v>
      </c>
      <c r="D32" s="179" t="s">
        <v>345</v>
      </c>
      <c r="E32" s="248" t="s">
        <v>346</v>
      </c>
      <c r="F32" s="179" t="s">
        <v>352</v>
      </c>
      <c r="G32" s="179" t="s">
        <v>353</v>
      </c>
      <c r="H32" s="81" t="s">
        <v>335</v>
      </c>
      <c r="I32" s="184" t="s">
        <v>127</v>
      </c>
      <c r="J32" s="171" t="s">
        <v>88</v>
      </c>
      <c r="K32" s="169">
        <f>IF(J32="","",IF(J32="Muy Baja",0.2,IF(J32="Baja",0.4,IF(J32="Media",0.6,IF(J32="Alta",0.8,IF(J32="Muy Alta",1,))))))</f>
        <v>0.6</v>
      </c>
      <c r="L32" s="171" t="s">
        <v>66</v>
      </c>
      <c r="M32" s="169">
        <f>IF(L32="","",IF(L32="Leve",0.2,IF(L32="Menor",0.4,IF(L32="Moderado",0.6,IF(L32="Mayor",0.8,IF(L32="Catastrófico",1,))))))</f>
        <v>0.6</v>
      </c>
      <c r="N32" s="170"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Moderado</v>
      </c>
      <c r="O32" s="97"/>
      <c r="P32" s="81" t="s">
        <v>348</v>
      </c>
      <c r="Q32" s="97" t="str">
        <f t="shared" si="11"/>
        <v>Probabilidad</v>
      </c>
      <c r="R32" s="96" t="s">
        <v>12</v>
      </c>
      <c r="S32" s="96" t="s">
        <v>7</v>
      </c>
      <c r="T32" s="98" t="str">
        <f>IF(AND(R32="Preventivo",S32="Automático"),"50%",IF(AND(R32="Preventivo",S32="Manual"),"40%",IF(AND(R32="Detectivo",S32="Automático"),"40%",IF(AND(R32="Detectivo",S32="Manual"),"30%",IF(AND(R32="Correctivo",S32="Automático"),"35%",IF(AND(R32="Correctivo",S32="Manual"),"25%",""))))))</f>
        <v>40%</v>
      </c>
      <c r="U32" s="96" t="s">
        <v>17</v>
      </c>
      <c r="V32" s="96" t="s">
        <v>21</v>
      </c>
      <c r="W32" s="96" t="s">
        <v>100</v>
      </c>
      <c r="X32" s="82" t="s">
        <v>341</v>
      </c>
      <c r="Y32" s="99">
        <f>IFERROR(IF(Q32="Probabilidad",(K32-(+K32*T32)),IF(Q32="Impacto",K32,"")),"")</f>
        <v>0.36</v>
      </c>
      <c r="Z32" s="100" t="str">
        <f t="shared" si="12"/>
        <v>Baja</v>
      </c>
      <c r="AA32" s="98">
        <f>+Y32</f>
        <v>0.36</v>
      </c>
      <c r="AB32" s="100" t="str">
        <f>IFERROR(IF(AC32="","",IF(AC32&lt;=0.2,"Leve",IF(AC32&lt;=0.4,"Menor",IF(AC32&lt;=0.6,"Moderado",IF(AC32&lt;=0.8,"Mayor","Catastrófico"))))),"")</f>
        <v>Moderado</v>
      </c>
      <c r="AC32" s="98">
        <f>IFERROR(IF(Q32="Impacto",(M32-(+M32*T32)),IF(Q32="Probabilidad",M32,"")),"")</f>
        <v>0.6</v>
      </c>
      <c r="AD32" s="171" t="str">
        <f>IFERROR(IF(AE32=0,"",IF(AND(AE32&gt;0,AE32&lt;=0.2),"Muy Baja",IF(AE32&lt;=0.4,"Baja",IF(AE32&lt;=0.6,"Media",IF(AE32&lt;=0.8,"Alta","Muy Alta"))))),"")</f>
        <v>Muy Baja</v>
      </c>
      <c r="AE32" s="165">
        <f>MIN(Y32:Y34)</f>
        <v>0.1764</v>
      </c>
      <c r="AF32" s="171" t="str">
        <f>IFERROR(IF(AG32=0,"",IF(AND(AG32&gt;0,AG32&lt;=0.2),"Leve",IF(AG32&lt;=0.4,"Menor",IF(AG32&lt;=0.6,"Moderado",IF(AG32&lt;=0.8,"Mayor","Catastrófico"))))),"")</f>
        <v>Moderado</v>
      </c>
      <c r="AG32" s="165">
        <f>MIN(AC32:AC34)</f>
        <v>0.6</v>
      </c>
      <c r="AH32" s="175"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Moderado</v>
      </c>
      <c r="AI32" s="177" t="s">
        <v>107</v>
      </c>
      <c r="AJ32" s="110" t="s">
        <v>417</v>
      </c>
      <c r="AK32" s="173" t="s">
        <v>427</v>
      </c>
      <c r="AL32" s="173"/>
      <c r="AM32" s="173" t="s">
        <v>433</v>
      </c>
      <c r="AN32" s="270" t="s">
        <v>170</v>
      </c>
      <c r="AO32" s="173" t="s">
        <v>449</v>
      </c>
      <c r="AP32" s="275"/>
      <c r="AQ32" s="84"/>
      <c r="AR32" s="84"/>
      <c r="AS32" s="84"/>
      <c r="AT32" s="84"/>
      <c r="AU32" s="84"/>
      <c r="AV32" s="84"/>
      <c r="AW32" s="84"/>
      <c r="AX32" s="84"/>
      <c r="AY32" s="84"/>
      <c r="AZ32" s="84"/>
      <c r="BA32" s="84"/>
      <c r="BB32" s="84"/>
      <c r="BC32" s="84"/>
      <c r="BD32" s="84"/>
      <c r="BE32" s="84"/>
      <c r="BF32" s="84"/>
      <c r="BG32" s="84"/>
      <c r="BH32" s="84"/>
    </row>
    <row r="33" spans="1:60" ht="129.75" customHeight="1" x14ac:dyDescent="0.3">
      <c r="A33" s="190"/>
      <c r="B33" s="180"/>
      <c r="C33" s="180"/>
      <c r="D33" s="180"/>
      <c r="E33" s="249"/>
      <c r="F33" s="180"/>
      <c r="G33" s="180"/>
      <c r="H33" s="114" t="s">
        <v>336</v>
      </c>
      <c r="I33" s="185"/>
      <c r="J33" s="172"/>
      <c r="K33" s="169"/>
      <c r="L33" s="172"/>
      <c r="M33" s="169"/>
      <c r="N33" s="170"/>
      <c r="O33" s="97"/>
      <c r="P33" s="81" t="s">
        <v>349</v>
      </c>
      <c r="Q33" s="97" t="str">
        <f t="shared" si="11"/>
        <v>Probabilidad</v>
      </c>
      <c r="R33" s="96" t="s">
        <v>13</v>
      </c>
      <c r="S33" s="96" t="s">
        <v>7</v>
      </c>
      <c r="T33" s="98" t="str">
        <f t="shared" ref="T33:T34" si="19">IF(AND(R33="Preventivo",S33="Automático"),"50%",IF(AND(R33="Preventivo",S33="Manual"),"40%",IF(AND(R33="Detectivo",S33="Automático"),"40%",IF(AND(R33="Detectivo",S33="Manual"),"30%",IF(AND(R33="Correctivo",S33="Automático"),"35%",IF(AND(R33="Correctivo",S33="Manual"),"25%",""))))))</f>
        <v>30%</v>
      </c>
      <c r="U33" s="96" t="s">
        <v>18</v>
      </c>
      <c r="V33" s="96" t="s">
        <v>21</v>
      </c>
      <c r="W33" s="96" t="s">
        <v>100</v>
      </c>
      <c r="X33" s="82" t="s">
        <v>344</v>
      </c>
      <c r="Y33" s="99">
        <f>IFERROR(IF(AND(Q32="Probabilidad",Q33="Probabilidad"),(AA32-(+AA32*T33)),IF(Q33="Probabilidad",(K32-(+K32*T33)),IF(Q33="Impacto",AA32,""))),"")</f>
        <v>0.252</v>
      </c>
      <c r="Z33" s="100" t="str">
        <f t="shared" si="12"/>
        <v>Baja</v>
      </c>
      <c r="AA33" s="98">
        <f t="shared" ref="AA33:AA34" si="20">+Y33</f>
        <v>0.252</v>
      </c>
      <c r="AB33" s="100" t="str">
        <f t="shared" ref="AB33:AB34" si="21">IFERROR(IF(AC33="","",IF(AC33&lt;=0.2,"Leve",IF(AC33&lt;=0.4,"Menor",IF(AC33&lt;=0.6,"Moderado",IF(AC33&lt;=0.8,"Mayor","Catastrófico"))))),"")</f>
        <v>Moderado</v>
      </c>
      <c r="AC33" s="98">
        <f>IFERROR(IF(AND(Q32="Impacto",Q33="Impacto"),(AC32-(+AC32*T33)),IF(Q33="Impacto",($M$15-(+$M$15*T33)),IF(Q33="Probabilidad",AC32,""))),"")</f>
        <v>0.6</v>
      </c>
      <c r="AD33" s="172"/>
      <c r="AE33" s="166"/>
      <c r="AF33" s="172"/>
      <c r="AG33" s="166"/>
      <c r="AH33" s="176"/>
      <c r="AI33" s="178"/>
      <c r="AJ33" s="110" t="s">
        <v>342</v>
      </c>
      <c r="AK33" s="174"/>
      <c r="AL33" s="174"/>
      <c r="AM33" s="174"/>
      <c r="AN33" s="271"/>
      <c r="AO33" s="174"/>
      <c r="AP33" s="276"/>
      <c r="AQ33" s="84"/>
      <c r="AR33" s="84"/>
      <c r="AS33" s="84"/>
      <c r="AT33" s="84"/>
      <c r="AU33" s="84"/>
      <c r="AV33" s="84"/>
      <c r="AW33" s="84"/>
      <c r="AX33" s="84"/>
      <c r="AY33" s="84"/>
      <c r="AZ33" s="84"/>
      <c r="BA33" s="84"/>
      <c r="BB33" s="84"/>
      <c r="BC33" s="84"/>
      <c r="BD33" s="84"/>
      <c r="BE33" s="84"/>
      <c r="BF33" s="84"/>
      <c r="BG33" s="84"/>
      <c r="BH33" s="84"/>
    </row>
    <row r="34" spans="1:60" ht="84" customHeight="1" x14ac:dyDescent="0.3">
      <c r="A34" s="190"/>
      <c r="B34" s="180"/>
      <c r="C34" s="180"/>
      <c r="D34" s="180"/>
      <c r="E34" s="249"/>
      <c r="F34" s="180"/>
      <c r="G34" s="180"/>
      <c r="H34" s="114" t="s">
        <v>337</v>
      </c>
      <c r="I34" s="185"/>
      <c r="J34" s="172"/>
      <c r="K34" s="169"/>
      <c r="L34" s="172"/>
      <c r="M34" s="169"/>
      <c r="N34" s="170"/>
      <c r="O34" s="97"/>
      <c r="P34" s="81" t="s">
        <v>350</v>
      </c>
      <c r="Q34" s="97" t="str">
        <f t="shared" si="11"/>
        <v>Probabilidad</v>
      </c>
      <c r="R34" s="96" t="s">
        <v>13</v>
      </c>
      <c r="S34" s="96" t="s">
        <v>7</v>
      </c>
      <c r="T34" s="98" t="str">
        <f t="shared" si="19"/>
        <v>30%</v>
      </c>
      <c r="U34" s="96" t="s">
        <v>18</v>
      </c>
      <c r="V34" s="96" t="s">
        <v>21</v>
      </c>
      <c r="W34" s="96" t="s">
        <v>100</v>
      </c>
      <c r="X34" s="82" t="s">
        <v>343</v>
      </c>
      <c r="Y34" s="99">
        <f>IFERROR(IF(AND(Q33="Probabilidad",Q34="Probabilidad"),(AA33-(+AA33*T34)),IF(AND(Q33="Impacto",Q34="Probabilidad"),(AA32-(+AA32*T34)),IF(Q34="Impacto",AA33,""))),"")</f>
        <v>0.1764</v>
      </c>
      <c r="Z34" s="100" t="str">
        <f t="shared" si="12"/>
        <v>Muy Baja</v>
      </c>
      <c r="AA34" s="98">
        <f t="shared" si="20"/>
        <v>0.1764</v>
      </c>
      <c r="AB34" s="100" t="str">
        <f t="shared" si="21"/>
        <v>Moderado</v>
      </c>
      <c r="AC34" s="98">
        <f>IFERROR(IF(AND(Q33="Impacto",Q34="Impacto"),(AC33-(+AC33*T34)),IF(AND(Q33="Probabilidad",Q34="Impacto"),(AC32-(+AC32*T34)),IF(Q34="Probabilidad",AC33,""))),"")</f>
        <v>0.6</v>
      </c>
      <c r="AD34" s="172"/>
      <c r="AE34" s="166"/>
      <c r="AF34" s="172"/>
      <c r="AG34" s="166"/>
      <c r="AH34" s="176"/>
      <c r="AI34" s="178"/>
      <c r="AJ34" s="110" t="s">
        <v>347</v>
      </c>
      <c r="AK34" s="174"/>
      <c r="AL34" s="174"/>
      <c r="AM34" s="174"/>
      <c r="AN34" s="271"/>
      <c r="AO34" s="174"/>
      <c r="AP34" s="276"/>
      <c r="AQ34" s="84"/>
      <c r="AR34" s="84"/>
      <c r="AS34" s="84"/>
      <c r="AT34" s="84"/>
      <c r="AU34" s="84"/>
      <c r="AV34" s="84"/>
      <c r="AW34" s="84"/>
      <c r="AX34" s="84"/>
      <c r="AY34" s="84"/>
      <c r="AZ34" s="84"/>
      <c r="BA34" s="84"/>
      <c r="BB34" s="84"/>
      <c r="BC34" s="84"/>
      <c r="BD34" s="84"/>
      <c r="BE34" s="84"/>
      <c r="BF34" s="84"/>
      <c r="BG34" s="84"/>
      <c r="BH34" s="84"/>
    </row>
    <row r="35" spans="1:60" ht="93" customHeight="1" x14ac:dyDescent="0.3">
      <c r="A35" s="190" t="s">
        <v>409</v>
      </c>
      <c r="B35" s="179" t="s">
        <v>370</v>
      </c>
      <c r="C35" s="179" t="s">
        <v>355</v>
      </c>
      <c r="D35" s="179" t="s">
        <v>356</v>
      </c>
      <c r="E35" s="179" t="s">
        <v>357</v>
      </c>
      <c r="F35" s="179" t="s">
        <v>358</v>
      </c>
      <c r="G35" s="179" t="s">
        <v>359</v>
      </c>
      <c r="H35" s="81" t="s">
        <v>360</v>
      </c>
      <c r="I35" s="184" t="s">
        <v>361</v>
      </c>
      <c r="J35" s="171" t="s">
        <v>4</v>
      </c>
      <c r="K35" s="169">
        <f>IF(J35="","",IF(J35="Muy Baja",0.2,IF(J35="Baja",0.4,IF(J35="Media",0.6,IF(J35="Alta",0.8,IF(J35="Muy Alta",1,))))))</f>
        <v>0.8</v>
      </c>
      <c r="L35" s="171" t="s">
        <v>5</v>
      </c>
      <c r="M35" s="169">
        <f>IF(L35="","",IF(L35="Leve",0.2,IF(L35="Menor",0.4,IF(L35="Moderado",0.6,IF(L35="Mayor",0.8,IF(L35="Catastrófico",1,))))))</f>
        <v>0.8</v>
      </c>
      <c r="N35" s="170"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97">
        <v>1</v>
      </c>
      <c r="P35" s="115" t="s">
        <v>362</v>
      </c>
      <c r="Q35" s="97" t="str">
        <f t="shared" si="11"/>
        <v>Probabilidad</v>
      </c>
      <c r="R35" s="96" t="s">
        <v>12</v>
      </c>
      <c r="S35" s="96" t="s">
        <v>7</v>
      </c>
      <c r="T35" s="98" t="str">
        <f>IF(AND(R35="Preventivo",S35="Automático"),"50%",IF(AND(R35="Preventivo",S35="Manual"),"40%",IF(AND(R35="Detectivo",S35="Automático"),"40%",IF(AND(R35="Detectivo",S35="Manual"),"30%",IF(AND(R35="Correctivo",S35="Automático"),"35%",IF(AND(R35="Correctivo",S35="Manual"),"25%",""))))))</f>
        <v>40%</v>
      </c>
      <c r="U35" s="96" t="s">
        <v>18</v>
      </c>
      <c r="V35" s="96" t="s">
        <v>21</v>
      </c>
      <c r="W35" s="96" t="s">
        <v>100</v>
      </c>
      <c r="X35" s="108" t="s">
        <v>363</v>
      </c>
      <c r="Y35" s="99">
        <f>IFERROR(IF(Q35="Probabilidad",(K35-(+K35*T35)),IF(Q35="Impacto",K35,"")),"")</f>
        <v>0.48</v>
      </c>
      <c r="Z35" s="100" t="str">
        <f t="shared" si="12"/>
        <v>Media</v>
      </c>
      <c r="AA35" s="98">
        <f>+Y35</f>
        <v>0.48</v>
      </c>
      <c r="AB35" s="100" t="str">
        <f>IFERROR(IF(AC35="","",IF(AC35&lt;=0.2,"Leve",IF(AC35&lt;=0.4,"Menor",IF(AC35&lt;=0.6,"Moderado",IF(AC35&lt;=0.8,"Mayor","Catastrófico"))))),"")</f>
        <v>Mayor</v>
      </c>
      <c r="AC35" s="98">
        <f>IFERROR(IF(Q35="Impacto",(M35-(+M35*T35)),IF(Q35="Probabilidad",M35,"")),"")</f>
        <v>0.8</v>
      </c>
      <c r="AD35" s="171" t="str">
        <f>IFERROR(IF(AE35=0,"",IF(AND(AE35&gt;0,AE35&lt;=0.2),"Muy Baja",IF(AE35&lt;=0.4,"Baja",IF(AE35&lt;=0.6,"Media",IF(AE35&lt;=0.8,"Alta","Muy Alta"))))),"")</f>
        <v>Baja</v>
      </c>
      <c r="AE35" s="165">
        <f>MIN(Y35:Y37)</f>
        <v>0.28799999999999998</v>
      </c>
      <c r="AF35" s="171" t="str">
        <f>IFERROR(IF(AG35=0,"",IF(AND(AG35&gt;0,AG35&lt;=0.2),"Leve",IF(AG35&lt;=0.4,"Menor",IF(AG35&lt;=0.6,"Moderado",IF(AG35&lt;=0.8,"Mayor","Catastrófico"))))),"")</f>
        <v>Moderado</v>
      </c>
      <c r="AG35" s="165">
        <f>MIN(AC35:AC37)</f>
        <v>0.60000000000000009</v>
      </c>
      <c r="AH35" s="175"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177" t="s">
        <v>107</v>
      </c>
      <c r="AJ35" s="191" t="s">
        <v>364</v>
      </c>
      <c r="AK35" s="173" t="s">
        <v>426</v>
      </c>
      <c r="AL35" s="173"/>
      <c r="AM35" s="173" t="s">
        <v>435</v>
      </c>
      <c r="AN35" s="270" t="s">
        <v>436</v>
      </c>
      <c r="AO35" s="173" t="s">
        <v>446</v>
      </c>
      <c r="AP35" s="270" t="s">
        <v>170</v>
      </c>
    </row>
    <row r="36" spans="1:60" ht="118.5" customHeight="1" x14ac:dyDescent="0.3">
      <c r="A36" s="190"/>
      <c r="B36" s="180"/>
      <c r="C36" s="180"/>
      <c r="D36" s="180"/>
      <c r="E36" s="180"/>
      <c r="F36" s="180"/>
      <c r="G36" s="180"/>
      <c r="H36" s="114" t="s">
        <v>365</v>
      </c>
      <c r="I36" s="185"/>
      <c r="J36" s="172"/>
      <c r="K36" s="169"/>
      <c r="L36" s="172"/>
      <c r="M36" s="169"/>
      <c r="N36" s="170"/>
      <c r="O36" s="97">
        <v>2</v>
      </c>
      <c r="P36" s="115" t="s">
        <v>366</v>
      </c>
      <c r="Q36" s="97" t="str">
        <f t="shared" si="11"/>
        <v>Probabilidad</v>
      </c>
      <c r="R36" s="96" t="s">
        <v>12</v>
      </c>
      <c r="S36" s="96" t="s">
        <v>7</v>
      </c>
      <c r="T36" s="98" t="str">
        <f t="shared" ref="T36:T37" si="22">IF(AND(R36="Preventivo",S36="Automático"),"50%",IF(AND(R36="Preventivo",S36="Manual"),"40%",IF(AND(R36="Detectivo",S36="Automático"),"40%",IF(AND(R36="Detectivo",S36="Manual"),"30%",IF(AND(R36="Correctivo",S36="Automático"),"35%",IF(AND(R36="Correctivo",S36="Manual"),"25%",""))))))</f>
        <v>40%</v>
      </c>
      <c r="U36" s="96" t="s">
        <v>18</v>
      </c>
      <c r="V36" s="96" t="s">
        <v>21</v>
      </c>
      <c r="W36" s="96" t="s">
        <v>100</v>
      </c>
      <c r="X36" s="116" t="s">
        <v>367</v>
      </c>
      <c r="Y36" s="99">
        <f>IFERROR(IF(AND(Q35="Probabilidad",Q36="Probabilidad"),(AA35-(+AA35*T36)),IF(Q36="Probabilidad",(K35-(+K35*T36)),IF(Q36="Impacto",AA35,""))),"")</f>
        <v>0.28799999999999998</v>
      </c>
      <c r="Z36" s="100" t="str">
        <f t="shared" si="12"/>
        <v>Baja</v>
      </c>
      <c r="AA36" s="98">
        <f t="shared" ref="AA36:AA37" si="23">+Y36</f>
        <v>0.28799999999999998</v>
      </c>
      <c r="AB36" s="100" t="str">
        <f t="shared" ref="AB36:AB37" si="24">IFERROR(IF(AC36="","",IF(AC36&lt;=0.2,"Leve",IF(AC36&lt;=0.4,"Menor",IF(AC36&lt;=0.6,"Moderado",IF(AC36&lt;=0.8,"Mayor","Catastrófico"))))),"")</f>
        <v>Mayor</v>
      </c>
      <c r="AC36" s="98">
        <f>IFERROR(IF(AND(Q35="Impacto",Q36="Impacto"),(AC35-(+AC35*T36)),IF(Q36="Impacto",($M$15-(+$M$15*T36)),IF(Q36="Probabilidad",AC35,""))),"")</f>
        <v>0.8</v>
      </c>
      <c r="AD36" s="172"/>
      <c r="AE36" s="166"/>
      <c r="AF36" s="172"/>
      <c r="AG36" s="166"/>
      <c r="AH36" s="176"/>
      <c r="AI36" s="178"/>
      <c r="AJ36" s="191"/>
      <c r="AK36" s="174"/>
      <c r="AL36" s="174"/>
      <c r="AM36" s="174"/>
      <c r="AN36" s="271"/>
      <c r="AO36" s="174"/>
      <c r="AP36" s="271"/>
    </row>
    <row r="37" spans="1:60" ht="210" customHeight="1" x14ac:dyDescent="0.3">
      <c r="A37" s="190"/>
      <c r="B37" s="180"/>
      <c r="C37" s="180"/>
      <c r="D37" s="180"/>
      <c r="E37" s="180"/>
      <c r="F37" s="180"/>
      <c r="G37" s="180"/>
      <c r="H37" s="114" t="s">
        <v>368</v>
      </c>
      <c r="I37" s="185"/>
      <c r="J37" s="172"/>
      <c r="K37" s="169"/>
      <c r="L37" s="172"/>
      <c r="M37" s="169"/>
      <c r="N37" s="170"/>
      <c r="O37" s="97">
        <v>3</v>
      </c>
      <c r="P37" s="115" t="s">
        <v>369</v>
      </c>
      <c r="Q37" s="97" t="str">
        <f t="shared" si="11"/>
        <v>Impacto</v>
      </c>
      <c r="R37" s="96" t="s">
        <v>14</v>
      </c>
      <c r="S37" s="96" t="s">
        <v>7</v>
      </c>
      <c r="T37" s="98" t="str">
        <f t="shared" si="22"/>
        <v>25%</v>
      </c>
      <c r="U37" s="96" t="s">
        <v>17</v>
      </c>
      <c r="V37" s="96" t="s">
        <v>21</v>
      </c>
      <c r="W37" s="96" t="s">
        <v>100</v>
      </c>
      <c r="X37" s="107" t="s">
        <v>280</v>
      </c>
      <c r="Y37" s="99">
        <f>IFERROR(IF(AND(Q36="Probabilidad",Q37="Probabilidad"),(AA36-(+AA36*T37)),IF(AND(Q36="Impacto",Q37="Probabilidad"),(AA35-(+AA35*T37)),IF(Q37="Impacto",AA36,""))),"")</f>
        <v>0.28799999999999998</v>
      </c>
      <c r="Z37" s="100" t="str">
        <f t="shared" si="12"/>
        <v>Baja</v>
      </c>
      <c r="AA37" s="98">
        <f t="shared" si="23"/>
        <v>0.28799999999999998</v>
      </c>
      <c r="AB37" s="100" t="str">
        <f t="shared" si="24"/>
        <v>Moderado</v>
      </c>
      <c r="AC37" s="98">
        <f>IFERROR(IF(AND(Q36="Impacto",Q37="Impacto"),(AC36-(+AC36*T37)),IF(AND(Q36="Probabilidad",Q37="Impacto"),(AC35-(+AC35*T37)),IF(Q37="Probabilidad",AC36,""))),"")</f>
        <v>0.60000000000000009</v>
      </c>
      <c r="AD37" s="172"/>
      <c r="AE37" s="166"/>
      <c r="AF37" s="172"/>
      <c r="AG37" s="166"/>
      <c r="AH37" s="176"/>
      <c r="AI37" s="178"/>
      <c r="AJ37" s="191"/>
      <c r="AK37" s="174"/>
      <c r="AL37" s="174"/>
      <c r="AM37" s="174"/>
      <c r="AN37" s="271"/>
      <c r="AO37" s="174"/>
      <c r="AP37" s="271"/>
    </row>
    <row r="38" spans="1:60" ht="72" customHeight="1" x14ac:dyDescent="0.3">
      <c r="A38" s="190" t="s">
        <v>410</v>
      </c>
      <c r="B38" s="179" t="s">
        <v>370</v>
      </c>
      <c r="C38" s="179" t="s">
        <v>355</v>
      </c>
      <c r="D38" s="179" t="s">
        <v>356</v>
      </c>
      <c r="E38" s="179" t="s">
        <v>371</v>
      </c>
      <c r="F38" s="179" t="s">
        <v>372</v>
      </c>
      <c r="G38" s="179" t="s">
        <v>373</v>
      </c>
      <c r="H38" s="255" t="s">
        <v>418</v>
      </c>
      <c r="I38" s="184" t="s">
        <v>374</v>
      </c>
      <c r="J38" s="171" t="s">
        <v>4</v>
      </c>
      <c r="K38" s="260">
        <f>IF(J38="","",IF(J38="Muy Baja",0.2,IF(J38="Baja",0.4,IF(J38="Media",0.6,IF(J38="Alta",0.8,IF(J38="Muy Alta",1,))))))</f>
        <v>0.8</v>
      </c>
      <c r="L38" s="171" t="s">
        <v>5</v>
      </c>
      <c r="M38" s="260">
        <f>IF(L38="","",IF(L38="Leve",0.2,IF(L38="Menor",0.4,IF(L38="Moderado",0.6,IF(L38="Mayor",0.8,IF(L38="Catastrófico",1,))))))</f>
        <v>0.8</v>
      </c>
      <c r="N38" s="175"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Alto</v>
      </c>
      <c r="O38" s="97" t="s">
        <v>375</v>
      </c>
      <c r="P38" s="115" t="s">
        <v>376</v>
      </c>
      <c r="Q38" s="97" t="str">
        <f>IF(OR(R38="Preventivo",R38="Detectivo"),"Probabilidad",IF(R38="Correctivo","Impacto",""))</f>
        <v>Probabilidad</v>
      </c>
      <c r="R38" s="96" t="s">
        <v>12</v>
      </c>
      <c r="S38" s="96" t="s">
        <v>377</v>
      </c>
      <c r="T38" s="98" t="str">
        <f>IF(AND(R38="Preventivo",S38="Automático"),"50%",IF(AND(R38="Preventivo",S38="Manual"),"40%",IF(AND(R38="Detectivo",S38="Automático"),"40%",IF(AND(R38="Detectivo",S38="Manual"),"30%",IF(AND(R38="Correctivo",S38="Automático"),"35%",IF(AND(R38="Correctivo",S38="Manual"),"25%",""))))))</f>
        <v>40%</v>
      </c>
      <c r="U38" s="96" t="s">
        <v>17</v>
      </c>
      <c r="V38" s="96" t="s">
        <v>21</v>
      </c>
      <c r="W38" s="96" t="s">
        <v>100</v>
      </c>
      <c r="X38" s="108" t="s">
        <v>378</v>
      </c>
      <c r="Y38" s="99">
        <f>IFERROR(IF(Q38="Probabilidad",(K38-(+K38*T38)),IF(Q38="Impacto",K38,"")),"")</f>
        <v>0.48</v>
      </c>
      <c r="Z38" s="100" t="str">
        <f t="shared" si="12"/>
        <v>Media</v>
      </c>
      <c r="AA38" s="98">
        <f>+Y38</f>
        <v>0.48</v>
      </c>
      <c r="AB38" s="100" t="str">
        <f>IFERROR(IF(AC38="","",IF(AC38&lt;=0.2,"Leve",IF(AC38&lt;=0.4,"Menor",IF(AC38&lt;=0.6,"Moderado",IF(AC38&lt;=0.8,"Mayor","Catastrófico"))))),"")</f>
        <v>Mayor</v>
      </c>
      <c r="AC38" s="98">
        <f>IFERROR(IF(Q38="Impacto",(M38-(+M38*T38)),IF(Q38="Probabilidad",M38,"")),"")</f>
        <v>0.8</v>
      </c>
      <c r="AD38" s="171" t="str">
        <f>IFERROR(IF(AE38=0,"",IF(AND(AE38&gt;0,AE38&lt;=0.2),"Muy Baja",IF(AE38&lt;=0.4,"Baja",IF(AE38&lt;=0.6,"Media",IF(AE38&lt;=0.8,"Alta","Muy Alta"))))),"")</f>
        <v>Media</v>
      </c>
      <c r="AE38" s="165">
        <f>MIN(Y38:Y44)</f>
        <v>0.48</v>
      </c>
      <c r="AF38" s="171" t="str">
        <f>IFERROR(IF(AG38=0,"",IF(AND(AG38&gt;0,AG38&lt;=0.2),"Leve",IF(AG38&lt;=0.4,"Menor",IF(AG38&lt;=0.6,"Moderado",IF(AG38&lt;=0.8,"Mayor","Catastrófico"))))),"")</f>
        <v>Leve</v>
      </c>
      <c r="AG38" s="165">
        <f>MIN(AC38:AC44)</f>
        <v>0.14238281250000001</v>
      </c>
      <c r="AH38" s="175"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177" t="s">
        <v>107</v>
      </c>
      <c r="AJ38" s="264"/>
      <c r="AK38" s="265" t="s">
        <v>428</v>
      </c>
      <c r="AL38" s="265"/>
      <c r="AM38" s="265" t="s">
        <v>434</v>
      </c>
      <c r="AN38" s="277" t="s">
        <v>170</v>
      </c>
      <c r="AO38" s="265" t="s">
        <v>447</v>
      </c>
      <c r="AP38" s="277" t="s">
        <v>170</v>
      </c>
    </row>
    <row r="39" spans="1:60" ht="72" customHeight="1" x14ac:dyDescent="0.3">
      <c r="A39" s="190"/>
      <c r="B39" s="180"/>
      <c r="C39" s="180"/>
      <c r="D39" s="180"/>
      <c r="E39" s="180"/>
      <c r="F39" s="180"/>
      <c r="G39" s="180"/>
      <c r="H39" s="256"/>
      <c r="I39" s="185"/>
      <c r="J39" s="172"/>
      <c r="K39" s="261"/>
      <c r="L39" s="172"/>
      <c r="M39" s="261"/>
      <c r="N39" s="176"/>
      <c r="O39" s="97" t="s">
        <v>379</v>
      </c>
      <c r="P39" s="115" t="s">
        <v>380</v>
      </c>
      <c r="Q39" s="97" t="str">
        <f>IF(OR(R39="Preventivo",R39="Detectivo"),"Probabilidad",IF(R39="Correctivo","Impacto",""))</f>
        <v>Impacto</v>
      </c>
      <c r="R39" s="96" t="s">
        <v>14</v>
      </c>
      <c r="S39" s="96" t="s">
        <v>377</v>
      </c>
      <c r="T39" s="98" t="str">
        <f t="shared" ref="T39:T44" si="25">IF(AND(R39="Preventivo",S39="Automático"),"50%",IF(AND(R39="Preventivo",S39="Manual"),"40%",IF(AND(R39="Detectivo",S39="Automático"),"40%",IF(AND(R39="Detectivo",S39="Manual"),"30%",IF(AND(R39="Correctivo",S39="Automático"),"35%",IF(AND(R39="Correctivo",S39="Manual"),"25%",""))))))</f>
        <v>25%</v>
      </c>
      <c r="U39" s="96" t="s">
        <v>17</v>
      </c>
      <c r="V39" s="96" t="s">
        <v>20</v>
      </c>
      <c r="W39" s="96" t="s">
        <v>100</v>
      </c>
      <c r="X39" s="107" t="s">
        <v>381</v>
      </c>
      <c r="Y39" s="99">
        <f>IFERROR(IF(AND(Q38="Probabilidad",Q39="Probabilidad"),(AA38-(+AA38*T39)),IF(Q39="Probabilidad",(K38-(+K38*T39)),IF(Q39="Impacto",AA38,""))),"")</f>
        <v>0.48</v>
      </c>
      <c r="Z39" s="100" t="str">
        <f t="shared" si="12"/>
        <v>Media</v>
      </c>
      <c r="AA39" s="98">
        <f t="shared" ref="AA39:AA44" si="26">+Y39</f>
        <v>0.48</v>
      </c>
      <c r="AB39" s="100" t="str">
        <f t="shared" ref="AB39:AB44" si="27">IFERROR(IF(AC39="","",IF(AC39&lt;=0.2,"Leve",IF(AC39&lt;=0.4,"Menor",IF(AC39&lt;=0.6,"Moderado",IF(AC39&lt;=0.8,"Mayor","Catastrófico"))))),"")</f>
        <v>Moderado</v>
      </c>
      <c r="AC39" s="98">
        <f>IFERROR(IF(AND(Q38="Impacto",Q39="Impacto"),(AC38-(+AC38*T39)),IF(Q39="Impacto",($M$15-(+$M$15*T39)),IF(Q39="Probabilidad",AC38,""))),"")</f>
        <v>0.60000000000000009</v>
      </c>
      <c r="AD39" s="172"/>
      <c r="AE39" s="166"/>
      <c r="AF39" s="172"/>
      <c r="AG39" s="166"/>
      <c r="AH39" s="176"/>
      <c r="AI39" s="178"/>
      <c r="AJ39" s="264"/>
      <c r="AK39" s="266"/>
      <c r="AL39" s="266"/>
      <c r="AM39" s="266"/>
      <c r="AN39" s="278"/>
      <c r="AO39" s="266"/>
      <c r="AP39" s="278"/>
    </row>
    <row r="40" spans="1:60" ht="72" customHeight="1" x14ac:dyDescent="0.3">
      <c r="A40" s="190"/>
      <c r="B40" s="180"/>
      <c r="C40" s="180"/>
      <c r="D40" s="180"/>
      <c r="E40" s="180"/>
      <c r="F40" s="180"/>
      <c r="G40" s="180"/>
      <c r="H40" s="257"/>
      <c r="I40" s="185"/>
      <c r="J40" s="172"/>
      <c r="K40" s="261"/>
      <c r="L40" s="172"/>
      <c r="M40" s="261"/>
      <c r="N40" s="176"/>
      <c r="O40" s="97" t="s">
        <v>382</v>
      </c>
      <c r="P40" s="115" t="s">
        <v>383</v>
      </c>
      <c r="Q40" s="97" t="str">
        <f>IF(OR(R40="Preventivo",R40="Detectivo"),"Probabilidad",IF(R40="Correctivo","Impacto",""))</f>
        <v>Impacto</v>
      </c>
      <c r="R40" s="96" t="s">
        <v>14</v>
      </c>
      <c r="S40" s="96" t="s">
        <v>7</v>
      </c>
      <c r="T40" s="98" t="str">
        <f t="shared" si="25"/>
        <v>25%</v>
      </c>
      <c r="U40" s="96" t="s">
        <v>17</v>
      </c>
      <c r="V40" s="96" t="s">
        <v>21</v>
      </c>
      <c r="W40" s="96" t="s">
        <v>100</v>
      </c>
      <c r="X40" s="116" t="s">
        <v>384</v>
      </c>
      <c r="Y40" s="99">
        <f>IFERROR(IF(AND(Q39="Probabilidad",Q40="Probabilidad"),(AA39-(+AA39*T40)),IF(AND(Q39="Impacto",Q40="Probabilidad"),(AA38-(+AA38*T40)),IF(Q40="Impacto",AA39,""))),"")</f>
        <v>0.48</v>
      </c>
      <c r="Z40" s="100" t="str">
        <f t="shared" si="12"/>
        <v>Media</v>
      </c>
      <c r="AA40" s="98">
        <f t="shared" si="26"/>
        <v>0.48</v>
      </c>
      <c r="AB40" s="100" t="str">
        <f t="shared" si="27"/>
        <v>Moderado</v>
      </c>
      <c r="AC40" s="98">
        <f>IFERROR(IF(AND(Q39="Impacto",Q40="Impacto"),(AC39-(+AC39*T40)),IF(AND(Q39="Probabilidad",Q40="Impacto"),(AC38-(+AC38*T40)),IF(Q40="Probabilidad",AC39,""))),"")</f>
        <v>0.45000000000000007</v>
      </c>
      <c r="AD40" s="172"/>
      <c r="AE40" s="166"/>
      <c r="AF40" s="172"/>
      <c r="AG40" s="166"/>
      <c r="AH40" s="176"/>
      <c r="AI40" s="178"/>
      <c r="AJ40" s="264"/>
      <c r="AK40" s="266"/>
      <c r="AL40" s="266"/>
      <c r="AM40" s="266"/>
      <c r="AN40" s="278"/>
      <c r="AO40" s="266"/>
      <c r="AP40" s="278"/>
    </row>
    <row r="41" spans="1:60" ht="72" customHeight="1" x14ac:dyDescent="0.3">
      <c r="A41" s="190"/>
      <c r="B41" s="180"/>
      <c r="C41" s="180"/>
      <c r="D41" s="180"/>
      <c r="E41" s="180"/>
      <c r="F41" s="180"/>
      <c r="G41" s="180"/>
      <c r="H41" s="179" t="s">
        <v>419</v>
      </c>
      <c r="I41" s="185"/>
      <c r="J41" s="172"/>
      <c r="K41" s="261"/>
      <c r="L41" s="172"/>
      <c r="M41" s="261"/>
      <c r="N41" s="176"/>
      <c r="O41" s="97" t="s">
        <v>385</v>
      </c>
      <c r="P41" s="115" t="s">
        <v>386</v>
      </c>
      <c r="Q41" s="97" t="str">
        <f t="shared" ref="Q41:Q44" si="28">IF(OR(R41="Preventivo",R41="Detectivo"),"Probabilidad",IF(R41="Correctivo","Impacto",""))</f>
        <v>Impacto</v>
      </c>
      <c r="R41" s="96" t="s">
        <v>14</v>
      </c>
      <c r="S41" s="96" t="s">
        <v>377</v>
      </c>
      <c r="T41" s="98" t="str">
        <f t="shared" si="25"/>
        <v>25%</v>
      </c>
      <c r="U41" s="96" t="s">
        <v>18</v>
      </c>
      <c r="V41" s="96" t="s">
        <v>21</v>
      </c>
      <c r="W41" s="96" t="s">
        <v>100</v>
      </c>
      <c r="X41" s="116" t="s">
        <v>387</v>
      </c>
      <c r="Y41" s="99">
        <f>IFERROR(IF(AND(Q40="Probabilidad",Q41="Probabilidad"),(AA40-(+AA40*T41)),IF(AND(Q40="Impacto",Q41="Probabilidad"),(AA39-(+AA39*T41)),IF(Q41="Impacto",AA40,""))),"")</f>
        <v>0.48</v>
      </c>
      <c r="Z41" s="100" t="str">
        <f t="shared" si="12"/>
        <v>Media</v>
      </c>
      <c r="AA41" s="98">
        <f t="shared" si="26"/>
        <v>0.48</v>
      </c>
      <c r="AB41" s="100" t="str">
        <f t="shared" si="27"/>
        <v>Menor</v>
      </c>
      <c r="AC41" s="98">
        <f>IFERROR(IF(AND(Q40="Impacto",Q41="Impacto"),(AC40-(+AC40*T41)),IF(AND(Q40="Probabilidad",Q41="Impacto"),(AC39-(+AC39*T41)),IF(Q41="Probabilidad",AC40,""))),"")</f>
        <v>0.33750000000000002</v>
      </c>
      <c r="AD41" s="172"/>
      <c r="AE41" s="166"/>
      <c r="AF41" s="172"/>
      <c r="AG41" s="166"/>
      <c r="AH41" s="176"/>
      <c r="AI41" s="178"/>
      <c r="AJ41" s="264"/>
      <c r="AK41" s="266"/>
      <c r="AL41" s="266"/>
      <c r="AM41" s="266"/>
      <c r="AN41" s="278"/>
      <c r="AO41" s="266"/>
      <c r="AP41" s="278"/>
    </row>
    <row r="42" spans="1:60" ht="72" customHeight="1" x14ac:dyDescent="0.3">
      <c r="A42" s="190"/>
      <c r="B42" s="180"/>
      <c r="C42" s="180"/>
      <c r="D42" s="180"/>
      <c r="E42" s="180"/>
      <c r="F42" s="180"/>
      <c r="G42" s="180"/>
      <c r="H42" s="181"/>
      <c r="I42" s="185"/>
      <c r="J42" s="172"/>
      <c r="K42" s="261"/>
      <c r="L42" s="172"/>
      <c r="M42" s="261"/>
      <c r="N42" s="176"/>
      <c r="O42" s="97" t="s">
        <v>388</v>
      </c>
      <c r="P42" s="117" t="s">
        <v>389</v>
      </c>
      <c r="Q42" s="97" t="str">
        <f t="shared" si="28"/>
        <v>Impacto</v>
      </c>
      <c r="R42" s="96" t="s">
        <v>14</v>
      </c>
      <c r="S42" s="96" t="s">
        <v>377</v>
      </c>
      <c r="T42" s="98" t="str">
        <f t="shared" si="25"/>
        <v>25%</v>
      </c>
      <c r="U42" s="96" t="s">
        <v>18</v>
      </c>
      <c r="V42" s="96" t="s">
        <v>21</v>
      </c>
      <c r="W42" s="96" t="s">
        <v>100</v>
      </c>
      <c r="X42" s="116" t="s">
        <v>390</v>
      </c>
      <c r="Y42" s="99">
        <f>IFERROR(IF(AND(Q41="Probabilidad",Q42="Probabilidad"),(AA41-(+AA41*T42)),IF(AND(Q41="Impacto",Q42="Probabilidad"),(AA40-(+AA40*T42)),IF(Q42="Impacto",AA41,""))),"")</f>
        <v>0.48</v>
      </c>
      <c r="Z42" s="100" t="str">
        <f t="shared" si="12"/>
        <v>Media</v>
      </c>
      <c r="AA42" s="98">
        <f t="shared" si="26"/>
        <v>0.48</v>
      </c>
      <c r="AB42" s="100" t="str">
        <f t="shared" si="27"/>
        <v>Menor</v>
      </c>
      <c r="AC42" s="98">
        <f>IFERROR(IF(AND(Q41="Impacto",Q42="Impacto"),(AC41-(+AC41*T42)),IF(AND(Q41="Probabilidad",Q42="Impacto"),(AC40-(+AC40*T42)),IF(Q42="Probabilidad",AC41,""))),"")</f>
        <v>0.25312500000000004</v>
      </c>
      <c r="AD42" s="172"/>
      <c r="AE42" s="166"/>
      <c r="AF42" s="172"/>
      <c r="AG42" s="166"/>
      <c r="AH42" s="176"/>
      <c r="AI42" s="178"/>
      <c r="AJ42" s="264"/>
      <c r="AK42" s="266"/>
      <c r="AL42" s="266"/>
      <c r="AM42" s="266"/>
      <c r="AN42" s="278"/>
      <c r="AO42" s="266"/>
      <c r="AP42" s="278"/>
    </row>
    <row r="43" spans="1:60" ht="72" customHeight="1" x14ac:dyDescent="0.3">
      <c r="A43" s="190"/>
      <c r="B43" s="180"/>
      <c r="C43" s="180"/>
      <c r="D43" s="180"/>
      <c r="E43" s="180"/>
      <c r="F43" s="180"/>
      <c r="G43" s="180"/>
      <c r="H43" s="179" t="s">
        <v>420</v>
      </c>
      <c r="I43" s="185"/>
      <c r="J43" s="172"/>
      <c r="K43" s="261"/>
      <c r="L43" s="172"/>
      <c r="M43" s="261"/>
      <c r="N43" s="176"/>
      <c r="O43" s="97">
        <v>3.1</v>
      </c>
      <c r="P43" s="115" t="s">
        <v>391</v>
      </c>
      <c r="Q43" s="97" t="str">
        <f t="shared" si="28"/>
        <v>Impacto</v>
      </c>
      <c r="R43" s="96" t="s">
        <v>14</v>
      </c>
      <c r="S43" s="96" t="s">
        <v>7</v>
      </c>
      <c r="T43" s="98" t="str">
        <f t="shared" si="25"/>
        <v>25%</v>
      </c>
      <c r="U43" s="96" t="s">
        <v>18</v>
      </c>
      <c r="V43" s="96" t="s">
        <v>21</v>
      </c>
      <c r="W43" s="96"/>
      <c r="X43" s="97" t="s">
        <v>392</v>
      </c>
      <c r="Y43" s="99">
        <f>IFERROR(IF(AND(Q42="Probabilidad",Q43="Probabilidad"),(AA42-(+AA42*T43)),IF(AND(Q42="Impacto",Q43="Probabilidad"),(AA41-(+AA41*T43)),IF(Q43="Impacto",AA42,""))),"")</f>
        <v>0.48</v>
      </c>
      <c r="Z43" s="100" t="str">
        <f t="shared" si="12"/>
        <v>Media</v>
      </c>
      <c r="AA43" s="98">
        <f t="shared" si="26"/>
        <v>0.48</v>
      </c>
      <c r="AB43" s="100" t="str">
        <f t="shared" si="27"/>
        <v>Leve</v>
      </c>
      <c r="AC43" s="98">
        <f>IFERROR(IF(AND(Q42="Impacto",Q43="Impacto"),(AC42-(+AC42*T43)),IF(AND(Q42="Probabilidad",Q43="Impacto"),(AC41-(+AC41*T43)),IF(Q43="Probabilidad",AC42,""))),"")</f>
        <v>0.18984375000000003</v>
      </c>
      <c r="AD43" s="172"/>
      <c r="AE43" s="166"/>
      <c r="AF43" s="172"/>
      <c r="AG43" s="166"/>
      <c r="AH43" s="176"/>
      <c r="AI43" s="178"/>
      <c r="AJ43" s="264"/>
      <c r="AK43" s="266"/>
      <c r="AL43" s="266"/>
      <c r="AM43" s="266"/>
      <c r="AN43" s="278"/>
      <c r="AO43" s="266"/>
      <c r="AP43" s="278"/>
    </row>
    <row r="44" spans="1:60" ht="72" customHeight="1" x14ac:dyDescent="0.3">
      <c r="A44" s="190"/>
      <c r="B44" s="180"/>
      <c r="C44" s="180"/>
      <c r="D44" s="181"/>
      <c r="E44" s="181"/>
      <c r="F44" s="181"/>
      <c r="G44" s="181"/>
      <c r="H44" s="181"/>
      <c r="I44" s="258"/>
      <c r="J44" s="259"/>
      <c r="K44" s="262"/>
      <c r="L44" s="259"/>
      <c r="M44" s="262"/>
      <c r="N44" s="263"/>
      <c r="O44" s="97">
        <v>3.2</v>
      </c>
      <c r="P44" s="117" t="s">
        <v>393</v>
      </c>
      <c r="Q44" s="97" t="str">
        <f t="shared" si="28"/>
        <v>Impacto</v>
      </c>
      <c r="R44" s="96" t="s">
        <v>14</v>
      </c>
      <c r="S44" s="96" t="s">
        <v>377</v>
      </c>
      <c r="T44" s="98" t="str">
        <f t="shared" si="25"/>
        <v>25%</v>
      </c>
      <c r="U44" s="96" t="s">
        <v>18</v>
      </c>
      <c r="V44" s="96" t="s">
        <v>21</v>
      </c>
      <c r="W44" s="96" t="s">
        <v>100</v>
      </c>
      <c r="X44" s="116" t="s">
        <v>390</v>
      </c>
      <c r="Y44" s="99">
        <f>IFERROR(IF(AND(Q43="Probabilidad",Q44="Probabilidad"),(AA43-(+AA43*T44)),IF(AND(Q43="Impacto",Q44="Probabilidad"),(AA42-(+AA42*T44)),IF(Q44="Impacto",AA43,""))),"")</f>
        <v>0.48</v>
      </c>
      <c r="Z44" s="100" t="str">
        <f t="shared" si="12"/>
        <v>Media</v>
      </c>
      <c r="AA44" s="98">
        <f t="shared" si="26"/>
        <v>0.48</v>
      </c>
      <c r="AB44" s="100" t="str">
        <f t="shared" si="27"/>
        <v>Leve</v>
      </c>
      <c r="AC44" s="98">
        <f>IFERROR(IF(AND(Q43="Impacto",Q44="Impacto"),(AC43-(+AC43*T44)),IF(AND(Q43="Probabilidad",Q44="Impacto"),(AC42-(+AC42*T44)),IF(Q44="Probabilidad",AC43,""))),"")</f>
        <v>0.14238281250000001</v>
      </c>
      <c r="AD44" s="172"/>
      <c r="AE44" s="166"/>
      <c r="AF44" s="172"/>
      <c r="AG44" s="166"/>
      <c r="AH44" s="176"/>
      <c r="AI44" s="178"/>
      <c r="AJ44" s="264"/>
      <c r="AK44" s="267"/>
      <c r="AL44" s="267"/>
      <c r="AM44" s="267"/>
      <c r="AN44" s="279"/>
      <c r="AO44" s="267"/>
      <c r="AP44" s="279"/>
    </row>
    <row r="45" spans="1:60" ht="147.75" customHeight="1" x14ac:dyDescent="0.3">
      <c r="A45" s="190" t="s">
        <v>411</v>
      </c>
      <c r="B45" s="179" t="s">
        <v>370</v>
      </c>
      <c r="C45" s="179" t="s">
        <v>394</v>
      </c>
      <c r="D45" s="179" t="s">
        <v>395</v>
      </c>
      <c r="E45" s="179" t="s">
        <v>396</v>
      </c>
      <c r="F45" s="179" t="s">
        <v>397</v>
      </c>
      <c r="G45" s="179" t="s">
        <v>398</v>
      </c>
      <c r="H45" s="81" t="s">
        <v>399</v>
      </c>
      <c r="I45" s="184" t="s">
        <v>361</v>
      </c>
      <c r="J45" s="171" t="s">
        <v>88</v>
      </c>
      <c r="K45" s="169">
        <f>IF(J45="","",IF(J45="Muy Baja",0.2,IF(J45="Baja",0.4,IF(J45="Media",0.6,IF(J45="Alta",0.8,IF(J45="Muy Alta",1,))))))</f>
        <v>0.6</v>
      </c>
      <c r="L45" s="171" t="s">
        <v>400</v>
      </c>
      <c r="M45" s="169">
        <f>IF(L45="","",IF(L45="Leve",0.2,IF(L45="Menor",0.4,IF(L45="Moderado",0.6,IF(L45="Mayor",0.8,IF(L45="Catastrófico",1,))))))</f>
        <v>0.8</v>
      </c>
      <c r="N45" s="170" t="str">
        <f>IF(OR(AND(J45="Muy Baja",L45="Leve"),AND(J45="Muy Baja",L45="Menor"),AND(J45="Baja",L45="Leve")),"Bajo",IF(OR(AND(J45="Muy Baja",L45="Moderado"),AND(J45="Baja",L45="Menor"),AND(J45="Baja",L45="Moderado"),AND(J45="Media",L45="Leve"),AND(J45="Media",L45="Menor"),AND(J45="Media",L45="Moderado"),AND(J45="Alta",L45="Leve"),AND(J45="Alta",L45="Menor")),"Moderado",IF(OR(AND(J45="Muy Baja",L45="Mayor"),AND(J45="Baja",L45="Mayor"),AND(J45="Media",L45="Mayor"),AND(J45="Alta",L45="Moderado"),AND(J45="Alta",L45="Mayor"),AND(J45="Muy Alta",L45="Leve"),AND(J45="Muy Alta",L45="Menor"),AND(J45="Muy Alta",L45="Moderado"),AND(J45="Muy Alta",L45="Mayor")),"Alto",IF(OR(AND(J45="Muy Baja",L45="Catastrófico"),AND(J45="Baja",L45="Catastrófico"),AND(J45="Media",L45="Catastrófico"),AND(J45="Alta",L45="Catastrófico"),AND(J45="Muy Alta",L45="Catastrófico")),"Extremo",""))))</f>
        <v>Alto</v>
      </c>
      <c r="O45" s="97">
        <v>1</v>
      </c>
      <c r="P45" s="115" t="s">
        <v>401</v>
      </c>
      <c r="Q45" s="97" t="str">
        <f>IF(OR(R45="Preventivo",R45="Detectivo"),"Probabilidad",IF(R45="Correctivo","Impacto",""))</f>
        <v>Probabilidad</v>
      </c>
      <c r="R45" s="96" t="s">
        <v>12</v>
      </c>
      <c r="S45" s="96" t="s">
        <v>7</v>
      </c>
      <c r="T45" s="98" t="str">
        <f>IF(AND(R45="Preventivo",S45="Automático"),"50%",IF(AND(R45="Preventivo",S45="Manual"),"40%",IF(AND(R45="Detectivo",S45="Automático"),"40%",IF(AND(R45="Detectivo",S45="Manual"),"30%",IF(AND(R45="Correctivo",S45="Automático"),"35%",IF(AND(R45="Correctivo",S45="Manual"),"25%",""))))))</f>
        <v>40%</v>
      </c>
      <c r="U45" s="96" t="s">
        <v>17</v>
      </c>
      <c r="V45" s="96" t="s">
        <v>21</v>
      </c>
      <c r="W45" s="96" t="s">
        <v>100</v>
      </c>
      <c r="X45" s="108" t="s">
        <v>402</v>
      </c>
      <c r="Y45" s="99">
        <f>IFERROR(IF(Q45="Probabilidad",(K45-(+K45*T45)),IF(Q45="Impacto",K45,"")),"")</f>
        <v>0.36</v>
      </c>
      <c r="Z45" s="100" t="str">
        <f t="shared" si="12"/>
        <v>Baja</v>
      </c>
      <c r="AA45" s="98">
        <f>+Y45</f>
        <v>0.36</v>
      </c>
      <c r="AB45" s="100" t="str">
        <f>IFERROR(IF(AC45="","",IF(AC45&lt;=0.2,"Leve",IF(AC45&lt;=0.4,"Menor",IF(AC45&lt;=0.6,"Moderado",IF(AC45&lt;=0.8,"Mayor","Catastrófico"))))),"")</f>
        <v>Mayor</v>
      </c>
      <c r="AC45" s="98">
        <f>IFERROR(IF(Q45="Impacto",(M45-(+M45*T45)),IF(Q45="Probabilidad",M45,"")),"")</f>
        <v>0.8</v>
      </c>
      <c r="AD45" s="171" t="str">
        <f>IFERROR(IF(AE45=0,"",IF(AND(AE45&gt;0,AE45&lt;=0.2),"Muy Baja",IF(AE45&lt;=0.4,"Baja",IF(AE45&lt;=0.6,"Media",IF(AE45&lt;=0.8,"Alta","Muy Alta"))))),"")</f>
        <v>Baja</v>
      </c>
      <c r="AE45" s="165">
        <f>MIN(Y45:Y47)</f>
        <v>0.216</v>
      </c>
      <c r="AF45" s="171" t="str">
        <f>IFERROR(IF(AG45=0,"",IF(AND(AG45&gt;0,AG45&lt;=0.2),"Leve",IF(AG45&lt;=0.4,"Menor",IF(AG45&lt;=0.6,"Moderado",IF(AG45&lt;=0.8,"Mayor","Catastrófico"))))),"")</f>
        <v>Moderado</v>
      </c>
      <c r="AG45" s="165">
        <f>MIN(AC45:AC47)</f>
        <v>0.60000000000000009</v>
      </c>
      <c r="AH45" s="175" t="str">
        <f>IFERROR(IF(OR(AND(AD45="Muy Baja",AF45="Leve"),AND(AD45="Muy Baja",AF45="Menor"),AND(AD45="Baja",AF45="Leve")),"Bajo",IF(OR(AND(AD45="Muy Baja",AF45="Moderado"),AND(AD45="Baja",AF45="Menor"),AND(AD45="Baja",AF45="Moderado"),AND(AD45="Media",AF45="Leve"),AND(AD45="Media",AF45="Menor"),AND(AD45="Media",AF45="Moderado"),AND(AD45="Alta",AF45="Leve"),AND(AD45="Alta",AF45="Menor")),"Moderado",IF(OR(AND(AD45="Muy Baja",AF45="Mayor"),AND(AD45="Baja",AF45="Mayor"),AND(AD45="Media",AF45="Mayor"),AND(AD45="Alta",AF45="Moderado"),AND(AD45="Alta",AF45="Mayor"),AND(AD45="Muy Alta",AF45="Leve"),AND(AD45="Muy Alta",AF45="Menor"),AND(AD45="Muy Alta",AF45="Moderado"),AND(AD45="Muy Alta",AF45="Mayor")),"Alto",IF(OR(AND(AD45="Muy Baja",AF45="Catastrófico"),AND(AD45="Baja",AF45="Catastrófico"),AND(AD45="Media",AF45="Catastrófico"),AND(AD45="Alta",AF45="Catastrófico"),AND(AD45="Muy Alta",AF45="Catastrófico")),"Extremo","")))),"")</f>
        <v>Moderado</v>
      </c>
      <c r="AI45" s="177" t="s">
        <v>107</v>
      </c>
      <c r="AJ45" s="204"/>
      <c r="AK45" s="268" t="s">
        <v>429</v>
      </c>
      <c r="AL45" s="268"/>
      <c r="AM45" s="268" t="s">
        <v>429</v>
      </c>
      <c r="AN45" s="275" t="s">
        <v>170</v>
      </c>
      <c r="AO45" s="268" t="s">
        <v>448</v>
      </c>
      <c r="AP45" s="275" t="s">
        <v>170</v>
      </c>
    </row>
    <row r="46" spans="1:60" ht="147.75" customHeight="1" x14ac:dyDescent="0.3">
      <c r="A46" s="190"/>
      <c r="B46" s="180"/>
      <c r="C46" s="180"/>
      <c r="D46" s="180"/>
      <c r="E46" s="180"/>
      <c r="F46" s="180"/>
      <c r="G46" s="180"/>
      <c r="H46" s="114" t="s">
        <v>403</v>
      </c>
      <c r="I46" s="185"/>
      <c r="J46" s="172"/>
      <c r="K46" s="169"/>
      <c r="L46" s="172"/>
      <c r="M46" s="169"/>
      <c r="N46" s="170"/>
      <c r="O46" s="97">
        <v>3</v>
      </c>
      <c r="P46" s="115" t="s">
        <v>404</v>
      </c>
      <c r="Q46" s="97" t="str">
        <f>IF(OR(R46="Preventivo",R46="Detectivo"),"Probabilidad",IF(R46="Correctivo","Impacto",""))</f>
        <v>Impacto</v>
      </c>
      <c r="R46" s="96" t="s">
        <v>14</v>
      </c>
      <c r="S46" s="96" t="s">
        <v>7</v>
      </c>
      <c r="T46" s="98" t="str">
        <f t="shared" ref="T46" si="29">IF(AND(R46="Preventivo",S46="Automático"),"50%",IF(AND(R46="Preventivo",S46="Manual"),"40%",IF(AND(R46="Detectivo",S46="Automático"),"40%",IF(AND(R46="Detectivo",S46="Manual"),"30%",IF(AND(R46="Correctivo",S46="Automático"),"35%",IF(AND(R46="Correctivo",S46="Manual"),"25%",""))))))</f>
        <v>25%</v>
      </c>
      <c r="U46" s="96" t="s">
        <v>17</v>
      </c>
      <c r="V46" s="96" t="s">
        <v>21</v>
      </c>
      <c r="W46" s="96" t="s">
        <v>100</v>
      </c>
      <c r="X46" s="107" t="s">
        <v>405</v>
      </c>
      <c r="Y46" s="99">
        <f>IFERROR(IF(AND(Q45="Probabilidad",Q46="Probabilidad"),(AA45-(+AA45*T46)),IF(Q46="Probabilidad",(K45-(+K45*T46)),IF(Q46="Impacto",AA45,""))),"")</f>
        <v>0.36</v>
      </c>
      <c r="Z46" s="100" t="str">
        <f t="shared" si="12"/>
        <v>Baja</v>
      </c>
      <c r="AA46" s="98">
        <f t="shared" ref="AA46:AA47" si="30">+Y46</f>
        <v>0.36</v>
      </c>
      <c r="AB46" s="100" t="str">
        <f t="shared" ref="AB46:AB47" si="31">IFERROR(IF(AC46="","",IF(AC46&lt;=0.2,"Leve",IF(AC46&lt;=0.4,"Menor",IF(AC46&lt;=0.6,"Moderado",IF(AC46&lt;=0.8,"Mayor","Catastrófico"))))),"")</f>
        <v>Moderado</v>
      </c>
      <c r="AC46" s="98">
        <f>IFERROR(IF(AND(Q45="Impacto",Q46="Impacto"),(AC45-(+AC45*T46)),IF(Q46="Impacto",($M$15-(+$M$15*T46)),IF(Q46="Probabilidad",AC45,""))),"")</f>
        <v>0.60000000000000009</v>
      </c>
      <c r="AD46" s="172"/>
      <c r="AE46" s="166"/>
      <c r="AF46" s="172"/>
      <c r="AG46" s="166"/>
      <c r="AH46" s="176"/>
      <c r="AI46" s="178"/>
      <c r="AJ46" s="204"/>
      <c r="AK46" s="269"/>
      <c r="AL46" s="269"/>
      <c r="AM46" s="269"/>
      <c r="AN46" s="276"/>
      <c r="AO46" s="269"/>
      <c r="AP46" s="276"/>
    </row>
    <row r="47" spans="1:60" ht="147.75" customHeight="1" x14ac:dyDescent="0.3">
      <c r="A47" s="190"/>
      <c r="B47" s="180"/>
      <c r="C47" s="180"/>
      <c r="D47" s="180"/>
      <c r="E47" s="180"/>
      <c r="F47" s="180"/>
      <c r="G47" s="180"/>
      <c r="H47" s="81" t="s">
        <v>406</v>
      </c>
      <c r="I47" s="185"/>
      <c r="J47" s="172"/>
      <c r="K47" s="169"/>
      <c r="L47" s="172"/>
      <c r="M47" s="169"/>
      <c r="N47" s="170"/>
      <c r="O47" s="97">
        <v>4</v>
      </c>
      <c r="P47" s="115" t="s">
        <v>407</v>
      </c>
      <c r="Q47" s="97" t="str">
        <f>IF(OR(R47="Preventivo",R47="Detectivo"),"Probabilidad",IF(R47="Correctivo","Impacto",""))</f>
        <v>Probabilidad</v>
      </c>
      <c r="R47" s="96" t="s">
        <v>12</v>
      </c>
      <c r="S47" s="96" t="s">
        <v>7</v>
      </c>
      <c r="T47" s="98" t="str">
        <f>IF(AND(R47="Preventivo",S47="Automático"),"50%",IF(AND(R47="Preventivo",S47="Manual"),"40%",IF(AND(R47="Detectivo",S47="Automático"),"40%",IF(AND(R47="Detectivo",S47="Manual"),"30%",IF(AND(R47="Correctivo",S47="Automático"),"35%",IF(AND(R47="Correctivo",S47="Manual"),"25%",""))))))</f>
        <v>40%</v>
      </c>
      <c r="U47" s="96" t="s">
        <v>17</v>
      </c>
      <c r="V47" s="96" t="s">
        <v>21</v>
      </c>
      <c r="W47" s="96" t="s">
        <v>100</v>
      </c>
      <c r="X47" s="116" t="s">
        <v>408</v>
      </c>
      <c r="Y47" s="99">
        <f>IFERROR(IF(AND(Q46="Probabilidad",Q47="Probabilidad"),(AA46-(+AA46*T47)),IF(AND(Q46="Impacto",Q47="Probabilidad"),(AA45-(+AA45*T47)),IF(Q47="Impacto",AA46,""))),"")</f>
        <v>0.216</v>
      </c>
      <c r="Z47" s="100" t="str">
        <f t="shared" si="12"/>
        <v>Baja</v>
      </c>
      <c r="AA47" s="98">
        <f t="shared" si="30"/>
        <v>0.216</v>
      </c>
      <c r="AB47" s="100" t="str">
        <f t="shared" si="31"/>
        <v>Moderado</v>
      </c>
      <c r="AC47" s="98">
        <f>IFERROR(IF(AND(Q46="Impacto",Q47="Impacto"),(AC46-(+AC46*T47)),IF(AND(Q46="Probabilidad",Q47="Impacto"),(AC45-(+AC45*T47)),IF(Q47="Probabilidad",AC46,""))),"")</f>
        <v>0.60000000000000009</v>
      </c>
      <c r="AD47" s="172"/>
      <c r="AE47" s="166"/>
      <c r="AF47" s="172"/>
      <c r="AG47" s="166"/>
      <c r="AH47" s="176"/>
      <c r="AI47" s="178"/>
      <c r="AJ47" s="204"/>
      <c r="AK47" s="269"/>
      <c r="AL47" s="269"/>
      <c r="AM47" s="269"/>
      <c r="AN47" s="276"/>
      <c r="AO47" s="269"/>
      <c r="AP47" s="276"/>
    </row>
    <row r="48" spans="1:60" ht="40.200000000000003" customHeight="1" x14ac:dyDescent="0.3">
      <c r="A48" s="242" t="s">
        <v>421</v>
      </c>
      <c r="B48" s="243"/>
      <c r="C48" s="243"/>
      <c r="D48" s="243"/>
      <c r="E48" s="243"/>
      <c r="F48" s="243"/>
      <c r="G48" s="243"/>
      <c r="H48" s="243"/>
      <c r="I48" s="243"/>
      <c r="J48" s="243"/>
      <c r="K48" s="243"/>
      <c r="L48" s="243"/>
      <c r="M48" s="243"/>
      <c r="N48" s="243"/>
      <c r="O48" s="243"/>
      <c r="P48" s="243"/>
      <c r="Q48" s="243"/>
      <c r="R48" s="243"/>
      <c r="S48" s="243"/>
      <c r="T48" s="243"/>
      <c r="U48" s="243"/>
      <c r="V48" s="243"/>
      <c r="W48" s="243"/>
      <c r="X48" s="243"/>
      <c r="Y48" s="243"/>
      <c r="Z48" s="243"/>
      <c r="AA48" s="243"/>
      <c r="AB48" s="243"/>
      <c r="AC48" s="243"/>
      <c r="AD48" s="243"/>
      <c r="AE48" s="243"/>
      <c r="AF48" s="243"/>
      <c r="AG48" s="243"/>
      <c r="AH48" s="243"/>
      <c r="AI48" s="244"/>
    </row>
    <row r="50" spans="1:9" x14ac:dyDescent="0.3">
      <c r="A50" s="111" t="s">
        <v>110</v>
      </c>
      <c r="B50" s="85"/>
      <c r="C50" s="85"/>
      <c r="D50" s="85"/>
      <c r="E50" s="85"/>
      <c r="F50" s="85"/>
      <c r="I50" s="85"/>
    </row>
    <row r="52" spans="1:9" x14ac:dyDescent="0.3">
      <c r="C52" s="89" t="s">
        <v>315</v>
      </c>
      <c r="D52" s="89"/>
      <c r="F52" s="85"/>
    </row>
    <row r="53" spans="1:9" x14ac:dyDescent="0.3">
      <c r="G53" s="112"/>
    </row>
    <row r="54" spans="1:9" x14ac:dyDescent="0.3">
      <c r="C54" s="118" t="s">
        <v>316</v>
      </c>
      <c r="D54" s="119" t="s">
        <v>317</v>
      </c>
      <c r="E54" s="239" t="s">
        <v>318</v>
      </c>
      <c r="F54" s="239"/>
      <c r="G54" s="239"/>
      <c r="H54" s="239"/>
    </row>
    <row r="55" spans="1:9" x14ac:dyDescent="0.3">
      <c r="C55" s="108" t="s">
        <v>296</v>
      </c>
      <c r="D55" s="120">
        <v>44826</v>
      </c>
      <c r="E55" s="240" t="s">
        <v>327</v>
      </c>
      <c r="F55" s="240"/>
      <c r="G55" s="240"/>
      <c r="H55" s="240"/>
    </row>
    <row r="56" spans="1:9" x14ac:dyDescent="0.3">
      <c r="C56" s="108" t="s">
        <v>296</v>
      </c>
      <c r="D56" s="120">
        <v>44826</v>
      </c>
      <c r="E56" s="240" t="s">
        <v>326</v>
      </c>
      <c r="F56" s="240"/>
      <c r="G56" s="240"/>
      <c r="H56" s="240"/>
    </row>
    <row r="57" spans="1:9" x14ac:dyDescent="0.3">
      <c r="C57" s="108" t="s">
        <v>338</v>
      </c>
      <c r="D57" s="120">
        <v>45049</v>
      </c>
      <c r="E57" s="241" t="s">
        <v>351</v>
      </c>
      <c r="F57" s="241"/>
      <c r="G57" s="241"/>
      <c r="H57" s="241"/>
    </row>
    <row r="58" spans="1:9" x14ac:dyDescent="0.3">
      <c r="C58" s="108" t="s">
        <v>412</v>
      </c>
      <c r="D58" s="120">
        <v>45565</v>
      </c>
      <c r="E58" s="240" t="s">
        <v>413</v>
      </c>
      <c r="F58" s="240"/>
      <c r="G58" s="240"/>
      <c r="H58" s="240"/>
    </row>
    <row r="59" spans="1:9" ht="25.95" customHeight="1" x14ac:dyDescent="0.3">
      <c r="C59" s="108" t="s">
        <v>295</v>
      </c>
      <c r="D59" s="120">
        <v>45930</v>
      </c>
      <c r="E59" s="240" t="s">
        <v>438</v>
      </c>
      <c r="F59" s="240"/>
      <c r="G59" s="240"/>
      <c r="H59" s="240"/>
    </row>
    <row r="60" spans="1:9" ht="25.95" customHeight="1" x14ac:dyDescent="0.3">
      <c r="C60" s="108" t="s">
        <v>296</v>
      </c>
      <c r="D60" s="120">
        <v>45930</v>
      </c>
      <c r="E60" s="240" t="s">
        <v>437</v>
      </c>
      <c r="F60" s="240"/>
      <c r="G60" s="240"/>
      <c r="H60" s="240"/>
    </row>
    <row r="61" spans="1:9" ht="25.95" customHeight="1" x14ac:dyDescent="0.3">
      <c r="C61" s="108"/>
      <c r="D61" s="120"/>
      <c r="E61" s="240"/>
      <c r="F61" s="240"/>
      <c r="G61" s="240"/>
      <c r="H61" s="240"/>
    </row>
    <row r="62" spans="1:9" ht="25.95" customHeight="1" x14ac:dyDescent="0.3">
      <c r="C62" s="108"/>
      <c r="D62" s="120"/>
      <c r="E62" s="240"/>
      <c r="F62" s="240"/>
      <c r="G62" s="240"/>
      <c r="H62" s="240"/>
    </row>
    <row r="63" spans="1:9" ht="25.95" customHeight="1" x14ac:dyDescent="0.3">
      <c r="C63" s="108"/>
      <c r="D63" s="120"/>
      <c r="E63" s="240"/>
      <c r="F63" s="240"/>
      <c r="G63" s="240"/>
      <c r="H63" s="240"/>
    </row>
    <row r="64" spans="1:9" ht="25.95" customHeight="1" x14ac:dyDescent="0.3">
      <c r="C64" s="108"/>
      <c r="D64" s="120"/>
      <c r="E64" s="240"/>
      <c r="F64" s="240"/>
      <c r="G64" s="240"/>
      <c r="H64" s="240"/>
    </row>
    <row r="65" spans="3:8" ht="25.95" customHeight="1" x14ac:dyDescent="0.3">
      <c r="C65" s="108"/>
      <c r="D65" s="120"/>
      <c r="E65" s="240"/>
      <c r="F65" s="240"/>
      <c r="G65" s="240"/>
      <c r="H65" s="240"/>
    </row>
  </sheetData>
  <sheetProtection algorithmName="SHA-512" hashValue="xYtdfOkqiJnU1VQbrg7+vRJ5/XCDevco4Wi7BdFw/vkimqo19Ajn9knvplMiKiicQBW4zVucvLu+jkAf4YdFmA==" saltValue="5iIgnuHUHhZZ+LZMCcZvWA==" spinCount="100000" sheet="1" formatCells="0" formatColumns="0" formatRows="0" insertRows="0"/>
  <dataConsolidate/>
  <mergeCells count="232">
    <mergeCell ref="E60:H60"/>
    <mergeCell ref="E61:H61"/>
    <mergeCell ref="E62:H62"/>
    <mergeCell ref="E63:H63"/>
    <mergeCell ref="E64:H64"/>
    <mergeCell ref="E65:H65"/>
    <mergeCell ref="AO11:AO14"/>
    <mergeCell ref="AP11:AP14"/>
    <mergeCell ref="AO15:AO28"/>
    <mergeCell ref="AP15:AP28"/>
    <mergeCell ref="AO29:AO31"/>
    <mergeCell ref="AP29:AP31"/>
    <mergeCell ref="AO32:AO34"/>
    <mergeCell ref="AP32:AP34"/>
    <mergeCell ref="AO35:AO37"/>
    <mergeCell ref="AP35:AP37"/>
    <mergeCell ref="AO38:AO44"/>
    <mergeCell ref="AP38:AP44"/>
    <mergeCell ref="AO45:AO47"/>
    <mergeCell ref="AP45:AP47"/>
    <mergeCell ref="AM38:AM44"/>
    <mergeCell ref="AN38:AN44"/>
    <mergeCell ref="AM45:AM47"/>
    <mergeCell ref="AN45:AN47"/>
    <mergeCell ref="AM11:AM14"/>
    <mergeCell ref="AN11:AN14"/>
    <mergeCell ref="AM15:AM28"/>
    <mergeCell ref="AN15:AN28"/>
    <mergeCell ref="AM29:AM31"/>
    <mergeCell ref="AN29:AN31"/>
    <mergeCell ref="AM32:AM34"/>
    <mergeCell ref="AN32:AN34"/>
    <mergeCell ref="AM35:AM37"/>
    <mergeCell ref="AN35:AN37"/>
    <mergeCell ref="AK35:AK37"/>
    <mergeCell ref="AL35:AL37"/>
    <mergeCell ref="AJ38:AJ44"/>
    <mergeCell ref="AK38:AK44"/>
    <mergeCell ref="AL38:AL44"/>
    <mergeCell ref="AJ45:AJ47"/>
    <mergeCell ref="AK45:AK47"/>
    <mergeCell ref="AL45:AL47"/>
    <mergeCell ref="AI38:AI44"/>
    <mergeCell ref="H41:H42"/>
    <mergeCell ref="H43:H44"/>
    <mergeCell ref="A45:A47"/>
    <mergeCell ref="B45:B47"/>
    <mergeCell ref="C45:C47"/>
    <mergeCell ref="D45:D47"/>
    <mergeCell ref="E45:E47"/>
    <mergeCell ref="F45:F47"/>
    <mergeCell ref="G45:G47"/>
    <mergeCell ref="I45:I47"/>
    <mergeCell ref="J45:J47"/>
    <mergeCell ref="K45:K47"/>
    <mergeCell ref="L45:L47"/>
    <mergeCell ref="M45:M47"/>
    <mergeCell ref="N45:N47"/>
    <mergeCell ref="AD45:AD47"/>
    <mergeCell ref="AE45:AE47"/>
    <mergeCell ref="AF45:AF47"/>
    <mergeCell ref="AG45:AG47"/>
    <mergeCell ref="AH45:AH47"/>
    <mergeCell ref="AI45:AI47"/>
    <mergeCell ref="AF35:AF37"/>
    <mergeCell ref="AG35:AG37"/>
    <mergeCell ref="AH35:AH37"/>
    <mergeCell ref="AI35:AI37"/>
    <mergeCell ref="AJ35:AJ37"/>
    <mergeCell ref="A38:A44"/>
    <mergeCell ref="B38:B44"/>
    <mergeCell ref="C38:C44"/>
    <mergeCell ref="D38:D44"/>
    <mergeCell ref="E38:E44"/>
    <mergeCell ref="F38:F44"/>
    <mergeCell ref="G38:G44"/>
    <mergeCell ref="H38:H40"/>
    <mergeCell ref="I38:I44"/>
    <mergeCell ref="J38:J44"/>
    <mergeCell ref="K38:K44"/>
    <mergeCell ref="L38:L44"/>
    <mergeCell ref="M38:M44"/>
    <mergeCell ref="N38:N44"/>
    <mergeCell ref="AD38:AD44"/>
    <mergeCell ref="AE38:AE44"/>
    <mergeCell ref="AF38:AF44"/>
    <mergeCell ref="AG38:AG44"/>
    <mergeCell ref="AH38:AH44"/>
    <mergeCell ref="AE29:AE31"/>
    <mergeCell ref="A35:A37"/>
    <mergeCell ref="B35:B37"/>
    <mergeCell ref="C35:C37"/>
    <mergeCell ref="D35:D37"/>
    <mergeCell ref="E35:E37"/>
    <mergeCell ref="F35:F37"/>
    <mergeCell ref="G35:G37"/>
    <mergeCell ref="I35:I37"/>
    <mergeCell ref="J35:J37"/>
    <mergeCell ref="K35:K37"/>
    <mergeCell ref="L35:L37"/>
    <mergeCell ref="M35:M37"/>
    <mergeCell ref="N35:N37"/>
    <mergeCell ref="AD35:AD37"/>
    <mergeCell ref="AE35:AE37"/>
    <mergeCell ref="M29:M31"/>
    <mergeCell ref="I32:I34"/>
    <mergeCell ref="J32:J34"/>
    <mergeCell ref="K32:K34"/>
    <mergeCell ref="L32:L34"/>
    <mergeCell ref="AI12:AI14"/>
    <mergeCell ref="A32:A34"/>
    <mergeCell ref="B32:B34"/>
    <mergeCell ref="C32:C34"/>
    <mergeCell ref="D32:D34"/>
    <mergeCell ref="E32:E34"/>
    <mergeCell ref="F32:F34"/>
    <mergeCell ref="G32:G34"/>
    <mergeCell ref="AL11:AL14"/>
    <mergeCell ref="AL15:AL28"/>
    <mergeCell ref="AL29:AL31"/>
    <mergeCell ref="AK11:AK14"/>
    <mergeCell ref="AK15:AK28"/>
    <mergeCell ref="AK29:AK31"/>
    <mergeCell ref="AG29:AG31"/>
    <mergeCell ref="AH15:AH28"/>
    <mergeCell ref="AJ13:AJ14"/>
    <mergeCell ref="AI29:AI31"/>
    <mergeCell ref="N15:N28"/>
    <mergeCell ref="AD29:AD31"/>
    <mergeCell ref="AD13:AD14"/>
    <mergeCell ref="C15:C28"/>
    <mergeCell ref="K29:K31"/>
    <mergeCell ref="L29:L31"/>
    <mergeCell ref="E54:H54"/>
    <mergeCell ref="E55:H55"/>
    <mergeCell ref="E56:H56"/>
    <mergeCell ref="E57:H57"/>
    <mergeCell ref="E58:H58"/>
    <mergeCell ref="E59:H59"/>
    <mergeCell ref="AH13:AH14"/>
    <mergeCell ref="AH29:AH31"/>
    <mergeCell ref="A48:AI48"/>
    <mergeCell ref="E15:E28"/>
    <mergeCell ref="F15:F28"/>
    <mergeCell ref="G15:G28"/>
    <mergeCell ref="I15:I28"/>
    <mergeCell ref="J15:J28"/>
    <mergeCell ref="J13:J14"/>
    <mergeCell ref="K13:K14"/>
    <mergeCell ref="L13:L14"/>
    <mergeCell ref="M13:M14"/>
    <mergeCell ref="N13:N14"/>
    <mergeCell ref="O13:O14"/>
    <mergeCell ref="P13:P14"/>
    <mergeCell ref="Q13:Q14"/>
    <mergeCell ref="AI15:AI28"/>
    <mergeCell ref="AE13:AE14"/>
    <mergeCell ref="D8:I8"/>
    <mergeCell ref="AF29:AF31"/>
    <mergeCell ref="AJ15:AJ28"/>
    <mergeCell ref="R13:X13"/>
    <mergeCell ref="A12:A14"/>
    <mergeCell ref="C12:C14"/>
    <mergeCell ref="D12:D14"/>
    <mergeCell ref="E12:E14"/>
    <mergeCell ref="F12:F14"/>
    <mergeCell ref="G12:G14"/>
    <mergeCell ref="H12:H14"/>
    <mergeCell ref="I12:I14"/>
    <mergeCell ref="B12:B14"/>
    <mergeCell ref="AF13:AF14"/>
    <mergeCell ref="AG13:AG14"/>
    <mergeCell ref="J12:N12"/>
    <mergeCell ref="O12:X12"/>
    <mergeCell ref="M15:M28"/>
    <mergeCell ref="AE15:AE28"/>
    <mergeCell ref="Y13:Y14"/>
    <mergeCell ref="Z13:Z14"/>
    <mergeCell ref="AA13:AA14"/>
    <mergeCell ref="AC13:AC14"/>
    <mergeCell ref="AB13:AB14"/>
    <mergeCell ref="AG1:AI1"/>
    <mergeCell ref="AG2:AI2"/>
    <mergeCell ref="AG3:AI3"/>
    <mergeCell ref="AG4:AI4"/>
    <mergeCell ref="AD12:AH12"/>
    <mergeCell ref="AF15:AF28"/>
    <mergeCell ref="B15:B28"/>
    <mergeCell ref="B29:B31"/>
    <mergeCell ref="AD15:AD28"/>
    <mergeCell ref="D6:E7"/>
    <mergeCell ref="AI11:AJ11"/>
    <mergeCell ref="A1:C4"/>
    <mergeCell ref="D1:AF4"/>
    <mergeCell ref="A9:C9"/>
    <mergeCell ref="H6:I6"/>
    <mergeCell ref="H7:I7"/>
    <mergeCell ref="F6:G6"/>
    <mergeCell ref="F7:G7"/>
    <mergeCell ref="J11:AH11"/>
    <mergeCell ref="D9:I9"/>
    <mergeCell ref="A8:C8"/>
    <mergeCell ref="A6:C7"/>
    <mergeCell ref="A11:I11"/>
    <mergeCell ref="A15:A28"/>
    <mergeCell ref="D15:D28"/>
    <mergeCell ref="G29:G31"/>
    <mergeCell ref="N29:N31"/>
    <mergeCell ref="I29:I31"/>
    <mergeCell ref="J29:J31"/>
    <mergeCell ref="H15:H18"/>
    <mergeCell ref="H19:H20"/>
    <mergeCell ref="H24:H26"/>
    <mergeCell ref="A29:A31"/>
    <mergeCell ref="C29:C31"/>
    <mergeCell ref="D29:D31"/>
    <mergeCell ref="E29:E31"/>
    <mergeCell ref="F29:F31"/>
    <mergeCell ref="K15:K28"/>
    <mergeCell ref="L15:L28"/>
    <mergeCell ref="AG15:AG28"/>
    <mergeCell ref="AJ29:AJ31"/>
    <mergeCell ref="M32:M34"/>
    <mergeCell ref="N32:N34"/>
    <mergeCell ref="AD32:AD34"/>
    <mergeCell ref="AE32:AE34"/>
    <mergeCell ref="AF32:AF34"/>
    <mergeCell ref="AK32:AK34"/>
    <mergeCell ref="AL32:AL34"/>
    <mergeCell ref="AG32:AG34"/>
    <mergeCell ref="AH32:AH34"/>
    <mergeCell ref="AI32:AI34"/>
  </mergeCells>
  <conditionalFormatting sqref="J15 Z15:Z47">
    <cfRule type="cellIs" dxfId="167" priority="858" operator="equal">
      <formula>"Muy Baja"</formula>
    </cfRule>
    <cfRule type="cellIs" dxfId="166" priority="857" operator="equal">
      <formula>"Baja"</formula>
    </cfRule>
    <cfRule type="cellIs" dxfId="165" priority="856" operator="equal">
      <formula>"Media"</formula>
    </cfRule>
    <cfRule type="cellIs" dxfId="164" priority="855" operator="equal">
      <formula>"Alta"</formula>
    </cfRule>
    <cfRule type="cellIs" dxfId="163" priority="854" operator="equal">
      <formula>"Muy Alta"</formula>
    </cfRule>
  </conditionalFormatting>
  <conditionalFormatting sqref="J29">
    <cfRule type="cellIs" dxfId="162" priority="626" operator="equal">
      <formula>"Media"</formula>
    </cfRule>
    <cfRule type="cellIs" dxfId="161" priority="625" operator="equal">
      <formula>"Alta"</formula>
    </cfRule>
    <cfRule type="cellIs" dxfId="160" priority="624" operator="equal">
      <formula>"Muy Alta"</formula>
    </cfRule>
    <cfRule type="cellIs" dxfId="159" priority="628" operator="equal">
      <formula>"Muy Baja"</formula>
    </cfRule>
    <cfRule type="cellIs" dxfId="158" priority="627" operator="equal">
      <formula>"Baja"</formula>
    </cfRule>
  </conditionalFormatting>
  <conditionalFormatting sqref="J32">
    <cfRule type="cellIs" dxfId="157" priority="158" operator="equal">
      <formula>"Muy Alta"</formula>
    </cfRule>
    <cfRule type="cellIs" dxfId="156" priority="159" operator="equal">
      <formula>"Alta"</formula>
    </cfRule>
    <cfRule type="cellIs" dxfId="155" priority="161" operator="equal">
      <formula>"Baja"</formula>
    </cfRule>
    <cfRule type="cellIs" dxfId="154" priority="162" operator="equal">
      <formula>"Muy Baja"</formula>
    </cfRule>
    <cfRule type="cellIs" dxfId="153" priority="160" operator="equal">
      <formula>"Media"</formula>
    </cfRule>
  </conditionalFormatting>
  <conditionalFormatting sqref="J35">
    <cfRule type="cellIs" dxfId="152" priority="41" operator="equal">
      <formula>"Alta"</formula>
    </cfRule>
    <cfRule type="cellIs" dxfId="151" priority="40" operator="equal">
      <formula>"Muy Alta"</formula>
    </cfRule>
    <cfRule type="cellIs" dxfId="150" priority="42" operator="equal">
      <formula>"Media"</formula>
    </cfRule>
    <cfRule type="cellIs" dxfId="149" priority="43" operator="equal">
      <formula>"Baja"</formula>
    </cfRule>
    <cfRule type="cellIs" dxfId="148" priority="44" operator="equal">
      <formula>"Muy Baja"</formula>
    </cfRule>
  </conditionalFormatting>
  <conditionalFormatting sqref="J38:J39">
    <cfRule type="cellIs" dxfId="147" priority="99" operator="equal">
      <formula>"Baja"</formula>
    </cfRule>
    <cfRule type="cellIs" dxfId="146" priority="98" operator="equal">
      <formula>"Media"</formula>
    </cfRule>
    <cfRule type="cellIs" dxfId="145" priority="97" operator="equal">
      <formula>"Alta"</formula>
    </cfRule>
    <cfRule type="cellIs" dxfId="144" priority="96" operator="equal">
      <formula>"Muy Alta"</formula>
    </cfRule>
    <cfRule type="cellIs" dxfId="143" priority="100" operator="equal">
      <formula>"Muy Baja"</formula>
    </cfRule>
  </conditionalFormatting>
  <conditionalFormatting sqref="J45">
    <cfRule type="cellIs" dxfId="142" priority="72" operator="equal">
      <formula>"Muy Baja"</formula>
    </cfRule>
    <cfRule type="cellIs" dxfId="141" priority="71" operator="equal">
      <formula>"Baja"</formula>
    </cfRule>
    <cfRule type="cellIs" dxfId="140" priority="68" operator="equal">
      <formula>"Muy Alta"</formula>
    </cfRule>
    <cfRule type="cellIs" dxfId="139" priority="69" operator="equal">
      <formula>"Alta"</formula>
    </cfRule>
    <cfRule type="cellIs" dxfId="138" priority="70" operator="equal">
      <formula>"Media"</formula>
    </cfRule>
  </conditionalFormatting>
  <conditionalFormatting sqref="L15 AB15:AB47">
    <cfRule type="cellIs" dxfId="137" priority="849" operator="equal">
      <formula>"Catastrófico"</formula>
    </cfRule>
    <cfRule type="cellIs" dxfId="136" priority="852" operator="equal">
      <formula>"Menor"</formula>
    </cfRule>
    <cfRule type="cellIs" dxfId="135" priority="853" operator="equal">
      <formula>"Leve"</formula>
    </cfRule>
    <cfRule type="cellIs" dxfId="134" priority="851" operator="equal">
      <formula>"Moderado"</formula>
    </cfRule>
    <cfRule type="cellIs" dxfId="133" priority="850" operator="equal">
      <formula>"Mayor"</formula>
    </cfRule>
  </conditionalFormatting>
  <conditionalFormatting sqref="L29">
    <cfRule type="cellIs" dxfId="132" priority="619" operator="equal">
      <formula>"Catastrófico"</formula>
    </cfRule>
    <cfRule type="cellIs" dxfId="131" priority="620" operator="equal">
      <formula>"Mayor"</formula>
    </cfRule>
    <cfRule type="cellIs" dxfId="130" priority="621" operator="equal">
      <formula>"Moderado"</formula>
    </cfRule>
    <cfRule type="cellIs" dxfId="129" priority="622" operator="equal">
      <formula>"Menor"</formula>
    </cfRule>
    <cfRule type="cellIs" dxfId="128" priority="623" operator="equal">
      <formula>"Leve"</formula>
    </cfRule>
  </conditionalFormatting>
  <conditionalFormatting sqref="L32">
    <cfRule type="cellIs" dxfId="127" priority="154" operator="equal">
      <formula>"Mayor"</formula>
    </cfRule>
    <cfRule type="cellIs" dxfId="126" priority="153" operator="equal">
      <formula>"Catastrófico"</formula>
    </cfRule>
    <cfRule type="cellIs" dxfId="125" priority="156" operator="equal">
      <formula>"Menor"</formula>
    </cfRule>
    <cfRule type="cellIs" dxfId="124" priority="157" operator="equal">
      <formula>"Leve"</formula>
    </cfRule>
    <cfRule type="cellIs" dxfId="123" priority="155" operator="equal">
      <formula>"Moderado"</formula>
    </cfRule>
  </conditionalFormatting>
  <conditionalFormatting sqref="L35">
    <cfRule type="cellIs" dxfId="122" priority="35" operator="equal">
      <formula>"Catastrófico"</formula>
    </cfRule>
    <cfRule type="cellIs" dxfId="121" priority="36" operator="equal">
      <formula>"Mayor"</formula>
    </cfRule>
    <cfRule type="cellIs" dxfId="120" priority="37" operator="equal">
      <formula>"Moderado"</formula>
    </cfRule>
    <cfRule type="cellIs" dxfId="119" priority="38" operator="equal">
      <formula>"Menor"</formula>
    </cfRule>
    <cfRule type="cellIs" dxfId="118" priority="39" operator="equal">
      <formula>"Leve"</formula>
    </cfRule>
  </conditionalFormatting>
  <conditionalFormatting sqref="L38:L39">
    <cfRule type="cellIs" dxfId="117" priority="95" operator="equal">
      <formula>"Leve"</formula>
    </cfRule>
    <cfRule type="cellIs" dxfId="116" priority="94" operator="equal">
      <formula>"Menor"</formula>
    </cfRule>
    <cfRule type="cellIs" dxfId="115" priority="91" operator="equal">
      <formula>"Catastrófico"</formula>
    </cfRule>
    <cfRule type="cellIs" dxfId="114" priority="92" operator="equal">
      <formula>"Mayor"</formula>
    </cfRule>
    <cfRule type="cellIs" dxfId="113" priority="93" operator="equal">
      <formula>"Moderado"</formula>
    </cfRule>
  </conditionalFormatting>
  <conditionalFormatting sqref="L45">
    <cfRule type="cellIs" dxfId="112" priority="63" operator="equal">
      <formula>"Catastrófico"</formula>
    </cfRule>
    <cfRule type="cellIs" dxfId="111" priority="67" operator="equal">
      <formula>"Leve"</formula>
    </cfRule>
    <cfRule type="cellIs" dxfId="110" priority="66" operator="equal">
      <formula>"Menor"</formula>
    </cfRule>
    <cfRule type="cellIs" dxfId="109" priority="65" operator="equal">
      <formula>"Moderado"</formula>
    </cfRule>
    <cfRule type="cellIs" dxfId="108" priority="64" operator="equal">
      <formula>"Mayor"</formula>
    </cfRule>
  </conditionalFormatting>
  <conditionalFormatting sqref="N15">
    <cfRule type="cellIs" dxfId="107" priority="845" operator="equal">
      <formula>"Extremo"</formula>
    </cfRule>
    <cfRule type="cellIs" dxfId="106" priority="848" operator="equal">
      <formula>"Bajo"</formula>
    </cfRule>
    <cfRule type="cellIs" dxfId="105" priority="847" operator="equal">
      <formula>"Moderado"</formula>
    </cfRule>
    <cfRule type="cellIs" dxfId="104" priority="846" operator="equal">
      <formula>"Alto"</formula>
    </cfRule>
  </conditionalFormatting>
  <conditionalFormatting sqref="N29">
    <cfRule type="cellIs" dxfId="103" priority="492" operator="equal">
      <formula>"Bajo"</formula>
    </cfRule>
    <cfRule type="cellIs" dxfId="102" priority="491" operator="equal">
      <formula>"Moderado"</formula>
    </cfRule>
    <cfRule type="cellIs" dxfId="101" priority="490" operator="equal">
      <formula>"Alto"</formula>
    </cfRule>
    <cfRule type="cellIs" dxfId="100" priority="489" operator="equal">
      <formula>"Extremo"</formula>
    </cfRule>
  </conditionalFormatting>
  <conditionalFormatting sqref="N32">
    <cfRule type="cellIs" dxfId="99" priority="149" operator="equal">
      <formula>"Extremo"</formula>
    </cfRule>
    <cfRule type="cellIs" dxfId="98" priority="152" operator="equal">
      <formula>"Bajo"</formula>
    </cfRule>
    <cfRule type="cellIs" dxfId="97" priority="151" operator="equal">
      <formula>"Moderado"</formula>
    </cfRule>
    <cfRule type="cellIs" dxfId="96" priority="150" operator="equal">
      <formula>"Alto"</formula>
    </cfRule>
  </conditionalFormatting>
  <conditionalFormatting sqref="N35">
    <cfRule type="cellIs" dxfId="95" priority="33" operator="equal">
      <formula>"Moderado"</formula>
    </cfRule>
    <cfRule type="cellIs" dxfId="94" priority="34" operator="equal">
      <formula>"Bajo"</formula>
    </cfRule>
    <cfRule type="cellIs" dxfId="93" priority="31" operator="equal">
      <formula>"Extremo"</formula>
    </cfRule>
    <cfRule type="cellIs" dxfId="92" priority="32" operator="equal">
      <formula>"Alto"</formula>
    </cfRule>
  </conditionalFormatting>
  <conditionalFormatting sqref="N38:N39">
    <cfRule type="cellIs" dxfId="91" priority="90" operator="equal">
      <formula>"Bajo"</formula>
    </cfRule>
    <cfRule type="cellIs" dxfId="90" priority="89" operator="equal">
      <formula>"Moderado"</formula>
    </cfRule>
    <cfRule type="cellIs" dxfId="89" priority="88" operator="equal">
      <formula>"Alto"</formula>
    </cfRule>
    <cfRule type="cellIs" dxfId="88" priority="87" operator="equal">
      <formula>"Extremo"</formula>
    </cfRule>
  </conditionalFormatting>
  <conditionalFormatting sqref="N45">
    <cfRule type="cellIs" dxfId="87" priority="61" operator="equal">
      <formula>"Moderado"</formula>
    </cfRule>
    <cfRule type="cellIs" dxfId="86" priority="62" operator="equal">
      <formula>"Bajo"</formula>
    </cfRule>
    <cfRule type="cellIs" dxfId="85" priority="59" operator="equal">
      <formula>"Extremo"</formula>
    </cfRule>
    <cfRule type="cellIs" dxfId="84" priority="60" operator="equal">
      <formula>"Alto"</formula>
    </cfRule>
  </conditionalFormatting>
  <conditionalFormatting sqref="AD15">
    <cfRule type="cellIs" dxfId="83" priority="635" operator="equal">
      <formula>"Alta"</formula>
    </cfRule>
    <cfRule type="cellIs" dxfId="82" priority="634" operator="equal">
      <formula>"Muy Alta"</formula>
    </cfRule>
    <cfRule type="cellIs" dxfId="81" priority="636" operator="equal">
      <formula>"Media"</formula>
    </cfRule>
    <cfRule type="cellIs" dxfId="80" priority="637" operator="equal">
      <formula>"Baja"</formula>
    </cfRule>
    <cfRule type="cellIs" dxfId="79" priority="638" operator="equal">
      <formula>"Muy Baja"</formula>
    </cfRule>
  </conditionalFormatting>
  <conditionalFormatting sqref="AD29">
    <cfRule type="cellIs" dxfId="78" priority="464" operator="equal">
      <formula>"Media"</formula>
    </cfRule>
    <cfRule type="cellIs" dxfId="77" priority="465" operator="equal">
      <formula>"Baja"</formula>
    </cfRule>
    <cfRule type="cellIs" dxfId="76" priority="466" operator="equal">
      <formula>"Muy Baja"</formula>
    </cfRule>
    <cfRule type="cellIs" dxfId="75" priority="463" operator="equal">
      <formula>"Alta"</formula>
    </cfRule>
    <cfRule type="cellIs" dxfId="74" priority="462" operator="equal">
      <formula>"Muy Alta"</formula>
    </cfRule>
  </conditionalFormatting>
  <conditionalFormatting sqref="AD32">
    <cfRule type="cellIs" dxfId="73" priority="144" operator="equal">
      <formula>"Muy Alta"</formula>
    </cfRule>
    <cfRule type="cellIs" dxfId="72" priority="145" operator="equal">
      <formula>"Alta"</formula>
    </cfRule>
    <cfRule type="cellIs" dxfId="71" priority="146" operator="equal">
      <formula>"Media"</formula>
    </cfRule>
    <cfRule type="cellIs" dxfId="70" priority="147" operator="equal">
      <formula>"Baja"</formula>
    </cfRule>
    <cfRule type="cellIs" dxfId="69" priority="148" operator="equal">
      <formula>"Muy Baja"</formula>
    </cfRule>
  </conditionalFormatting>
  <conditionalFormatting sqref="AD35">
    <cfRule type="cellIs" dxfId="68" priority="109" operator="equal">
      <formula>"Baja"</formula>
    </cfRule>
    <cfRule type="cellIs" dxfId="67" priority="108" operator="equal">
      <formula>"Media"</formula>
    </cfRule>
    <cfRule type="cellIs" dxfId="66" priority="106" operator="equal">
      <formula>"Muy Alta"</formula>
    </cfRule>
    <cfRule type="cellIs" dxfId="65" priority="107" operator="equal">
      <formula>"Alta"</formula>
    </cfRule>
    <cfRule type="cellIs" dxfId="64" priority="110" operator="equal">
      <formula>"Muy Baja"</formula>
    </cfRule>
  </conditionalFormatting>
  <conditionalFormatting sqref="AD38:AD39">
    <cfRule type="cellIs" dxfId="63" priority="80" operator="equal">
      <formula>"Media"</formula>
    </cfRule>
    <cfRule type="cellIs" dxfId="62" priority="81" operator="equal">
      <formula>"Baja"</formula>
    </cfRule>
    <cfRule type="cellIs" dxfId="61" priority="82" operator="equal">
      <formula>"Muy Baja"</formula>
    </cfRule>
    <cfRule type="cellIs" dxfId="60" priority="78" operator="equal">
      <formula>"Muy Alta"</formula>
    </cfRule>
    <cfRule type="cellIs" dxfId="59" priority="79" operator="equal">
      <formula>"Alta"</formula>
    </cfRule>
  </conditionalFormatting>
  <conditionalFormatting sqref="AD45">
    <cfRule type="cellIs" dxfId="58" priority="54" operator="equal">
      <formula>"Muy Baja"</formula>
    </cfRule>
    <cfRule type="cellIs" dxfId="57" priority="52" operator="equal">
      <formula>"Media"</formula>
    </cfRule>
    <cfRule type="cellIs" dxfId="56" priority="51" operator="equal">
      <formula>"Alta"</formula>
    </cfRule>
    <cfRule type="cellIs" dxfId="55" priority="50" operator="equal">
      <formula>"Muy Alta"</formula>
    </cfRule>
    <cfRule type="cellIs" dxfId="54" priority="53" operator="equal">
      <formula>"Baja"</formula>
    </cfRule>
  </conditionalFormatting>
  <conditionalFormatting sqref="AF15">
    <cfRule type="cellIs" dxfId="53" priority="633" operator="equal">
      <formula>"Leve"</formula>
    </cfRule>
    <cfRule type="cellIs" dxfId="52" priority="632" operator="equal">
      <formula>"Menor"</formula>
    </cfRule>
    <cfRule type="cellIs" dxfId="51" priority="631" operator="equal">
      <formula>"Moderado"</formula>
    </cfRule>
    <cfRule type="cellIs" dxfId="50" priority="630" operator="equal">
      <formula>"Mayor"</formula>
    </cfRule>
    <cfRule type="cellIs" dxfId="49" priority="629" operator="equal">
      <formula>"Catastrófico"</formula>
    </cfRule>
  </conditionalFormatting>
  <conditionalFormatting sqref="AF29">
    <cfRule type="cellIs" dxfId="48" priority="457" operator="equal">
      <formula>"Catastrófico"</formula>
    </cfRule>
    <cfRule type="cellIs" dxfId="47" priority="458" operator="equal">
      <formula>"Mayor"</formula>
    </cfRule>
    <cfRule type="cellIs" dxfId="46" priority="459" operator="equal">
      <formula>"Moderado"</formula>
    </cfRule>
    <cfRule type="cellIs" dxfId="45" priority="460" operator="equal">
      <formula>"Menor"</formula>
    </cfRule>
    <cfRule type="cellIs" dxfId="44" priority="461" operator="equal">
      <formula>"Leve"</formula>
    </cfRule>
  </conditionalFormatting>
  <conditionalFormatting sqref="AF32">
    <cfRule type="cellIs" dxfId="43" priority="141" operator="equal">
      <formula>"Moderado"</formula>
    </cfRule>
    <cfRule type="cellIs" dxfId="42" priority="142" operator="equal">
      <formula>"Menor"</formula>
    </cfRule>
    <cfRule type="cellIs" dxfId="41" priority="143" operator="equal">
      <formula>"Leve"</formula>
    </cfRule>
    <cfRule type="cellIs" dxfId="40" priority="139" operator="equal">
      <formula>"Catastrófico"</formula>
    </cfRule>
    <cfRule type="cellIs" dxfId="39" priority="140" operator="equal">
      <formula>"Mayor"</formula>
    </cfRule>
  </conditionalFormatting>
  <conditionalFormatting sqref="AF35">
    <cfRule type="cellIs" dxfId="38" priority="101" operator="equal">
      <formula>"Catastrófico"</formula>
    </cfRule>
    <cfRule type="cellIs" dxfId="37" priority="102" operator="equal">
      <formula>"Mayor"</formula>
    </cfRule>
    <cfRule type="cellIs" dxfId="36" priority="103" operator="equal">
      <formula>"Moderado"</formula>
    </cfRule>
    <cfRule type="cellIs" dxfId="35" priority="104" operator="equal">
      <formula>"Menor"</formula>
    </cfRule>
    <cfRule type="cellIs" dxfId="34" priority="105" operator="equal">
      <formula>"Leve"</formula>
    </cfRule>
  </conditionalFormatting>
  <conditionalFormatting sqref="AF38:AF39">
    <cfRule type="cellIs" dxfId="33" priority="77" operator="equal">
      <formula>"Leve"</formula>
    </cfRule>
    <cfRule type="cellIs" dxfId="32" priority="76" operator="equal">
      <formula>"Menor"</formula>
    </cfRule>
    <cfRule type="cellIs" dxfId="31" priority="74" operator="equal">
      <formula>"Mayor"</formula>
    </cfRule>
    <cfRule type="cellIs" dxfId="30" priority="73" operator="equal">
      <formula>"Catastrófico"</formula>
    </cfRule>
    <cfRule type="cellIs" dxfId="29" priority="75" operator="equal">
      <formula>"Moderado"</formula>
    </cfRule>
  </conditionalFormatting>
  <conditionalFormatting sqref="AF45">
    <cfRule type="cellIs" dxfId="28" priority="49" operator="equal">
      <formula>"Leve"</formula>
    </cfRule>
    <cfRule type="cellIs" dxfId="27" priority="48" operator="equal">
      <formula>"Menor"</formula>
    </cfRule>
    <cfRule type="cellIs" dxfId="26" priority="47" operator="equal">
      <formula>"Moderado"</formula>
    </cfRule>
    <cfRule type="cellIs" dxfId="25" priority="46" operator="equal">
      <formula>"Mayor"</formula>
    </cfRule>
    <cfRule type="cellIs" dxfId="24" priority="45" operator="equal">
      <formula>"Catastrófico"</formula>
    </cfRule>
  </conditionalFormatting>
  <conditionalFormatting sqref="AH15">
    <cfRule type="cellIs" dxfId="23" priority="833" operator="equal">
      <formula>"Moderado"</formula>
    </cfRule>
    <cfRule type="cellIs" dxfId="22" priority="832" operator="equal">
      <formula>"Alto"</formula>
    </cfRule>
    <cfRule type="cellIs" dxfId="21" priority="831" operator="equal">
      <formula>"Extremo"</formula>
    </cfRule>
    <cfRule type="cellIs" dxfId="20" priority="834" operator="equal">
      <formula>"Bajo"</formula>
    </cfRule>
  </conditionalFormatting>
  <conditionalFormatting sqref="AH29">
    <cfRule type="cellIs" dxfId="19" priority="446" operator="equal">
      <formula>"Bajo"</formula>
    </cfRule>
    <cfRule type="cellIs" dxfId="18" priority="445" operator="equal">
      <formula>"Moderado"</formula>
    </cfRule>
    <cfRule type="cellIs" dxfId="17" priority="444" operator="equal">
      <formula>"Alto"</formula>
    </cfRule>
    <cfRule type="cellIs" dxfId="16" priority="443" operator="equal">
      <formula>"Extremo"</formula>
    </cfRule>
  </conditionalFormatting>
  <conditionalFormatting sqref="AH32">
    <cfRule type="cellIs" dxfId="15" priority="138" operator="equal">
      <formula>"Bajo"</formula>
    </cfRule>
    <cfRule type="cellIs" dxfId="14" priority="136" operator="equal">
      <formula>"Alto"</formula>
    </cfRule>
    <cfRule type="cellIs" dxfId="13" priority="137" operator="equal">
      <formula>"Moderado"</formula>
    </cfRule>
    <cfRule type="cellIs" dxfId="12" priority="135" operator="equal">
      <formula>"Extremo"</formula>
    </cfRule>
  </conditionalFormatting>
  <conditionalFormatting sqref="AH35">
    <cfRule type="cellIs" dxfId="11" priority="113" operator="equal">
      <formula>"Moderado"</formula>
    </cfRule>
    <cfRule type="cellIs" dxfId="10" priority="111" operator="equal">
      <formula>"Extremo"</formula>
    </cfRule>
    <cfRule type="cellIs" dxfId="9" priority="112" operator="equal">
      <formula>"Alto"</formula>
    </cfRule>
    <cfRule type="cellIs" dxfId="8" priority="114" operator="equal">
      <formula>"Bajo"</formula>
    </cfRule>
  </conditionalFormatting>
  <conditionalFormatting sqref="AH38:AH39">
    <cfRule type="cellIs" dxfId="7" priority="84" operator="equal">
      <formula>"Alto"</formula>
    </cfRule>
    <cfRule type="cellIs" dxfId="6" priority="86" operator="equal">
      <formula>"Bajo"</formula>
    </cfRule>
    <cfRule type="cellIs" dxfId="5" priority="85" operator="equal">
      <formula>"Moderado"</formula>
    </cfRule>
    <cfRule type="cellIs" dxfId="4" priority="83" operator="equal">
      <formula>"Extremo"</formula>
    </cfRule>
  </conditionalFormatting>
  <conditionalFormatting sqref="AH45">
    <cfRule type="cellIs" dxfId="3" priority="58" operator="equal">
      <formula>"Bajo"</formula>
    </cfRule>
    <cfRule type="cellIs" dxfId="2" priority="57" operator="equal">
      <formula>"Moderado"</formula>
    </cfRule>
    <cfRule type="cellIs" dxfId="1" priority="56" operator="equal">
      <formula>"Alto"</formula>
    </cfRule>
    <cfRule type="cellIs" dxfId="0" priority="55"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disablePrompts="1"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I15:I34</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AI15:AI34</xm:sqref>
        </x14:dataValidation>
        <x14:dataValidation type="list" allowBlank="1" showInputMessage="1" showErrorMessage="1" xr:uid="{5651F3A8-C245-4A66-8C6F-3BD18E8DEF99}">
          <x14:formula1>
            <xm:f>'Tabla Valoración controles'!$D$4:$D$7</xm:f>
          </x14:formula1>
          <xm:sqref>R15:R34</xm:sqref>
        </x14:dataValidation>
        <x14:dataValidation type="list" allowBlank="1" showInputMessage="1" showErrorMessage="1" xr:uid="{CC30A5E2-D4B7-4070-A71B-81801ED2E66C}">
          <x14:formula1>
            <xm:f>'Tabla Valoración controles'!$D$8:$D$10</xm:f>
          </x14:formula1>
          <xm:sqref>S15:S34</xm:sqref>
        </x14:dataValidation>
        <x14:dataValidation type="list" allowBlank="1" showInputMessage="1" showErrorMessage="1" xr:uid="{11293CE2-E03C-4910-A0C2-2D4E66C672F9}">
          <x14:formula1>
            <xm:f>'Tabla Valoración controles'!$D$11:$D$13</xm:f>
          </x14:formula1>
          <xm:sqref>U15:U34</xm:sqref>
        </x14:dataValidation>
        <x14:dataValidation type="list" allowBlank="1" showInputMessage="1" showErrorMessage="1" xr:uid="{099A5600-A94B-4864-A483-15B46779B2BC}">
          <x14:formula1>
            <xm:f>'Tabla Valoración controles'!$D$14:$D$16</xm:f>
          </x14:formula1>
          <xm:sqref>V15:V34</xm:sqref>
        </x14:dataValidation>
        <x14:dataValidation type="list" allowBlank="1" showInputMessage="1" showErrorMessage="1" xr:uid="{A74564E0-1CB8-4420-9DE8-E93E7EF87B80}">
          <x14:formula1>
            <xm:f>'Tabla Valoración controles'!$D$17:$D$19</xm:f>
          </x14:formula1>
          <xm:sqref>W15:W34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80"/>
      <c r="C2" s="280"/>
      <c r="D2" s="280"/>
      <c r="E2" s="280"/>
      <c r="F2" s="280"/>
      <c r="G2" s="280"/>
      <c r="H2" s="280"/>
      <c r="I2" s="280"/>
      <c r="J2" s="317" t="s">
        <v>1</v>
      </c>
      <c r="K2" s="317"/>
      <c r="L2" s="317"/>
      <c r="M2" s="317"/>
      <c r="N2" s="317"/>
      <c r="O2" s="317"/>
      <c r="P2" s="317"/>
      <c r="Q2" s="317"/>
      <c r="R2" s="317"/>
      <c r="S2" s="317"/>
      <c r="T2" s="317"/>
      <c r="U2" s="317"/>
      <c r="V2" s="317"/>
      <c r="W2" s="317"/>
      <c r="X2" s="317"/>
      <c r="Y2" s="317"/>
      <c r="Z2" s="317"/>
      <c r="AA2" s="317"/>
      <c r="AB2" s="317"/>
      <c r="AC2" s="317"/>
      <c r="AD2" s="317"/>
      <c r="AE2" s="317"/>
      <c r="AF2" s="317"/>
      <c r="AG2" s="317"/>
      <c r="AH2" s="317"/>
      <c r="AI2" s="317"/>
      <c r="AJ2" s="317"/>
      <c r="AK2" s="317"/>
      <c r="AL2" s="317"/>
      <c r="AM2" s="317"/>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80"/>
      <c r="C3" s="280"/>
      <c r="D3" s="280"/>
      <c r="E3" s="280"/>
      <c r="F3" s="280"/>
      <c r="G3" s="280"/>
      <c r="H3" s="280"/>
      <c r="I3" s="280"/>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80"/>
      <c r="C4" s="280"/>
      <c r="D4" s="280"/>
      <c r="E4" s="280"/>
      <c r="F4" s="280"/>
      <c r="G4" s="280"/>
      <c r="H4" s="280"/>
      <c r="I4" s="280"/>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28" t="s">
        <v>2</v>
      </c>
      <c r="C6" s="328"/>
      <c r="D6" s="329"/>
      <c r="E6" s="318" t="s">
        <v>97</v>
      </c>
      <c r="F6" s="319"/>
      <c r="G6" s="319"/>
      <c r="H6" s="319"/>
      <c r="I6" s="320"/>
      <c r="J6" s="314"/>
      <c r="K6" s="315"/>
      <c r="L6" s="315"/>
      <c r="M6" s="315"/>
      <c r="N6" s="315"/>
      <c r="O6" s="316"/>
      <c r="P6" s="314"/>
      <c r="Q6" s="315"/>
      <c r="R6" s="315"/>
      <c r="S6" s="315"/>
      <c r="T6" s="315"/>
      <c r="U6" s="316"/>
      <c r="V6" s="314"/>
      <c r="W6" s="315"/>
      <c r="X6" s="315"/>
      <c r="Y6" s="315"/>
      <c r="Z6" s="315"/>
      <c r="AA6" s="316"/>
      <c r="AB6" s="314"/>
      <c r="AC6" s="315"/>
      <c r="AD6" s="315"/>
      <c r="AE6" s="315"/>
      <c r="AF6" s="315"/>
      <c r="AG6" s="316"/>
      <c r="AH6" s="305"/>
      <c r="AI6" s="306"/>
      <c r="AJ6" s="306"/>
      <c r="AK6" s="306"/>
      <c r="AL6" s="306"/>
      <c r="AM6" s="307"/>
      <c r="AO6" s="330" t="s">
        <v>64</v>
      </c>
      <c r="AP6" s="331"/>
      <c r="AQ6" s="331"/>
      <c r="AR6" s="331"/>
      <c r="AS6" s="331"/>
      <c r="AT6" s="332"/>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28"/>
      <c r="C7" s="328"/>
      <c r="D7" s="329"/>
      <c r="E7" s="321"/>
      <c r="F7" s="322"/>
      <c r="G7" s="322"/>
      <c r="H7" s="322"/>
      <c r="I7" s="323"/>
      <c r="J7" s="308"/>
      <c r="K7" s="309"/>
      <c r="L7" s="309"/>
      <c r="M7" s="309"/>
      <c r="N7" s="309"/>
      <c r="O7" s="310"/>
      <c r="P7" s="308"/>
      <c r="Q7" s="309"/>
      <c r="R7" s="309"/>
      <c r="S7" s="309"/>
      <c r="T7" s="309"/>
      <c r="U7" s="310"/>
      <c r="V7" s="308"/>
      <c r="W7" s="309"/>
      <c r="X7" s="309"/>
      <c r="Y7" s="309"/>
      <c r="Z7" s="309"/>
      <c r="AA7" s="310"/>
      <c r="AB7" s="308"/>
      <c r="AC7" s="309"/>
      <c r="AD7" s="309"/>
      <c r="AE7" s="309"/>
      <c r="AF7" s="309"/>
      <c r="AG7" s="310"/>
      <c r="AH7" s="299"/>
      <c r="AI7" s="300"/>
      <c r="AJ7" s="300"/>
      <c r="AK7" s="300"/>
      <c r="AL7" s="300"/>
      <c r="AM7" s="301"/>
      <c r="AN7" s="8"/>
      <c r="AO7" s="333"/>
      <c r="AP7" s="334"/>
      <c r="AQ7" s="334"/>
      <c r="AR7" s="334"/>
      <c r="AS7" s="334"/>
      <c r="AT7" s="335"/>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28"/>
      <c r="C8" s="328"/>
      <c r="D8" s="329"/>
      <c r="E8" s="321"/>
      <c r="F8" s="322"/>
      <c r="G8" s="322"/>
      <c r="H8" s="322"/>
      <c r="I8" s="323"/>
      <c r="J8" s="308"/>
      <c r="K8" s="309"/>
      <c r="L8" s="309"/>
      <c r="M8" s="309"/>
      <c r="N8" s="309"/>
      <c r="O8" s="310"/>
      <c r="P8" s="308"/>
      <c r="Q8" s="309"/>
      <c r="R8" s="309"/>
      <c r="S8" s="309"/>
      <c r="T8" s="309"/>
      <c r="U8" s="310"/>
      <c r="V8" s="308"/>
      <c r="W8" s="309"/>
      <c r="X8" s="309"/>
      <c r="Y8" s="309"/>
      <c r="Z8" s="309"/>
      <c r="AA8" s="310"/>
      <c r="AB8" s="308"/>
      <c r="AC8" s="309"/>
      <c r="AD8" s="309"/>
      <c r="AE8" s="309"/>
      <c r="AF8" s="309"/>
      <c r="AG8" s="310"/>
      <c r="AH8" s="299"/>
      <c r="AI8" s="300"/>
      <c r="AJ8" s="300"/>
      <c r="AK8" s="300"/>
      <c r="AL8" s="300"/>
      <c r="AM8" s="301"/>
      <c r="AN8" s="8"/>
      <c r="AO8" s="333"/>
      <c r="AP8" s="334"/>
      <c r="AQ8" s="334"/>
      <c r="AR8" s="334"/>
      <c r="AS8" s="334"/>
      <c r="AT8" s="335"/>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28"/>
      <c r="C9" s="328"/>
      <c r="D9" s="329"/>
      <c r="E9" s="321"/>
      <c r="F9" s="322"/>
      <c r="G9" s="322"/>
      <c r="H9" s="322"/>
      <c r="I9" s="323"/>
      <c r="J9" s="308"/>
      <c r="K9" s="309"/>
      <c r="L9" s="309"/>
      <c r="M9" s="309"/>
      <c r="N9" s="309"/>
      <c r="O9" s="310"/>
      <c r="P9" s="308"/>
      <c r="Q9" s="309"/>
      <c r="R9" s="309"/>
      <c r="S9" s="309"/>
      <c r="T9" s="309"/>
      <c r="U9" s="310"/>
      <c r="V9" s="308"/>
      <c r="W9" s="309"/>
      <c r="X9" s="309"/>
      <c r="Y9" s="309"/>
      <c r="Z9" s="309"/>
      <c r="AA9" s="310"/>
      <c r="AB9" s="308"/>
      <c r="AC9" s="309"/>
      <c r="AD9" s="309"/>
      <c r="AE9" s="309"/>
      <c r="AF9" s="309"/>
      <c r="AG9" s="310"/>
      <c r="AH9" s="299"/>
      <c r="AI9" s="300"/>
      <c r="AJ9" s="300"/>
      <c r="AK9" s="300"/>
      <c r="AL9" s="300"/>
      <c r="AM9" s="301"/>
      <c r="AN9" s="8"/>
      <c r="AO9" s="333"/>
      <c r="AP9" s="334"/>
      <c r="AQ9" s="334"/>
      <c r="AR9" s="334"/>
      <c r="AS9" s="334"/>
      <c r="AT9" s="335"/>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28"/>
      <c r="C10" s="328"/>
      <c r="D10" s="329"/>
      <c r="E10" s="321"/>
      <c r="F10" s="322"/>
      <c r="G10" s="322"/>
      <c r="H10" s="322"/>
      <c r="I10" s="323"/>
      <c r="J10" s="308"/>
      <c r="K10" s="309"/>
      <c r="L10" s="309"/>
      <c r="M10" s="309"/>
      <c r="N10" s="309"/>
      <c r="O10" s="310"/>
      <c r="P10" s="308"/>
      <c r="Q10" s="309"/>
      <c r="R10" s="309"/>
      <c r="S10" s="309"/>
      <c r="T10" s="309"/>
      <c r="U10" s="310"/>
      <c r="V10" s="308"/>
      <c r="W10" s="309"/>
      <c r="X10" s="309"/>
      <c r="Y10" s="309"/>
      <c r="Z10" s="309"/>
      <c r="AA10" s="310"/>
      <c r="AB10" s="308"/>
      <c r="AC10" s="309"/>
      <c r="AD10" s="309"/>
      <c r="AE10" s="309"/>
      <c r="AF10" s="309"/>
      <c r="AG10" s="310"/>
      <c r="AH10" s="299"/>
      <c r="AI10" s="300"/>
      <c r="AJ10" s="300"/>
      <c r="AK10" s="300"/>
      <c r="AL10" s="300"/>
      <c r="AM10" s="301"/>
      <c r="AN10" s="8"/>
      <c r="AO10" s="333"/>
      <c r="AP10" s="334"/>
      <c r="AQ10" s="334"/>
      <c r="AR10" s="334"/>
      <c r="AS10" s="334"/>
      <c r="AT10" s="335"/>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28"/>
      <c r="C11" s="328"/>
      <c r="D11" s="329"/>
      <c r="E11" s="321"/>
      <c r="F11" s="322"/>
      <c r="G11" s="322"/>
      <c r="H11" s="322"/>
      <c r="I11" s="323"/>
      <c r="J11" s="308"/>
      <c r="K11" s="309"/>
      <c r="L11" s="309"/>
      <c r="M11" s="309"/>
      <c r="N11" s="309"/>
      <c r="O11" s="310"/>
      <c r="P11" s="308"/>
      <c r="Q11" s="309"/>
      <c r="R11" s="309"/>
      <c r="S11" s="309"/>
      <c r="T11" s="309"/>
      <c r="U11" s="310"/>
      <c r="V11" s="308"/>
      <c r="W11" s="309"/>
      <c r="X11" s="309"/>
      <c r="Y11" s="309"/>
      <c r="Z11" s="309"/>
      <c r="AA11" s="310"/>
      <c r="AB11" s="308"/>
      <c r="AC11" s="309"/>
      <c r="AD11" s="309"/>
      <c r="AE11" s="309"/>
      <c r="AF11" s="309"/>
      <c r="AG11" s="310"/>
      <c r="AH11" s="299"/>
      <c r="AI11" s="300"/>
      <c r="AJ11" s="300"/>
      <c r="AK11" s="300"/>
      <c r="AL11" s="300"/>
      <c r="AM11" s="301"/>
      <c r="AN11" s="8"/>
      <c r="AO11" s="333"/>
      <c r="AP11" s="334"/>
      <c r="AQ11" s="334"/>
      <c r="AR11" s="334"/>
      <c r="AS11" s="334"/>
      <c r="AT11" s="335"/>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28"/>
      <c r="C12" s="328"/>
      <c r="D12" s="329"/>
      <c r="E12" s="321"/>
      <c r="F12" s="322"/>
      <c r="G12" s="322"/>
      <c r="H12" s="322"/>
      <c r="I12" s="323"/>
      <c r="J12" s="308"/>
      <c r="K12" s="309"/>
      <c r="L12" s="309"/>
      <c r="M12" s="309"/>
      <c r="N12" s="309"/>
      <c r="O12" s="310"/>
      <c r="P12" s="308"/>
      <c r="Q12" s="309"/>
      <c r="R12" s="309"/>
      <c r="S12" s="309"/>
      <c r="T12" s="309"/>
      <c r="U12" s="310"/>
      <c r="V12" s="308"/>
      <c r="W12" s="309"/>
      <c r="X12" s="309"/>
      <c r="Y12" s="309"/>
      <c r="Z12" s="309"/>
      <c r="AA12" s="310"/>
      <c r="AB12" s="308"/>
      <c r="AC12" s="309"/>
      <c r="AD12" s="309"/>
      <c r="AE12" s="309"/>
      <c r="AF12" s="309"/>
      <c r="AG12" s="310"/>
      <c r="AH12" s="299"/>
      <c r="AI12" s="300"/>
      <c r="AJ12" s="300"/>
      <c r="AK12" s="300"/>
      <c r="AL12" s="300"/>
      <c r="AM12" s="301"/>
      <c r="AN12" s="8"/>
      <c r="AO12" s="333"/>
      <c r="AP12" s="334"/>
      <c r="AQ12" s="334"/>
      <c r="AR12" s="334"/>
      <c r="AS12" s="334"/>
      <c r="AT12" s="335"/>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28"/>
      <c r="C13" s="328"/>
      <c r="D13" s="329"/>
      <c r="E13" s="324"/>
      <c r="F13" s="325"/>
      <c r="G13" s="325"/>
      <c r="H13" s="325"/>
      <c r="I13" s="326"/>
      <c r="J13" s="308"/>
      <c r="K13" s="309"/>
      <c r="L13" s="309"/>
      <c r="M13" s="309"/>
      <c r="N13" s="309"/>
      <c r="O13" s="310"/>
      <c r="P13" s="308"/>
      <c r="Q13" s="309"/>
      <c r="R13" s="309"/>
      <c r="S13" s="309"/>
      <c r="T13" s="309"/>
      <c r="U13" s="310"/>
      <c r="V13" s="308"/>
      <c r="W13" s="309"/>
      <c r="X13" s="309"/>
      <c r="Y13" s="309"/>
      <c r="Z13" s="309"/>
      <c r="AA13" s="310"/>
      <c r="AB13" s="308"/>
      <c r="AC13" s="309"/>
      <c r="AD13" s="309"/>
      <c r="AE13" s="309"/>
      <c r="AF13" s="309"/>
      <c r="AG13" s="310"/>
      <c r="AH13" s="302"/>
      <c r="AI13" s="303"/>
      <c r="AJ13" s="303"/>
      <c r="AK13" s="303"/>
      <c r="AL13" s="303"/>
      <c r="AM13" s="304"/>
      <c r="AN13" s="8"/>
      <c r="AO13" s="336"/>
      <c r="AP13" s="337"/>
      <c r="AQ13" s="337"/>
      <c r="AR13" s="337"/>
      <c r="AS13" s="337"/>
      <c r="AT13" s="33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28"/>
      <c r="C14" s="328"/>
      <c r="D14" s="329"/>
      <c r="E14" s="318" t="s">
        <v>96</v>
      </c>
      <c r="F14" s="319"/>
      <c r="G14" s="319"/>
      <c r="H14" s="319"/>
      <c r="I14" s="319"/>
      <c r="J14" s="296"/>
      <c r="K14" s="297"/>
      <c r="L14" s="297"/>
      <c r="M14" s="297"/>
      <c r="N14" s="297"/>
      <c r="O14" s="298"/>
      <c r="P14" s="296"/>
      <c r="Q14" s="297"/>
      <c r="R14" s="297"/>
      <c r="S14" s="297"/>
      <c r="T14" s="297"/>
      <c r="U14" s="298"/>
      <c r="V14" s="314"/>
      <c r="W14" s="315"/>
      <c r="X14" s="315"/>
      <c r="Y14" s="315"/>
      <c r="Z14" s="315"/>
      <c r="AA14" s="316"/>
      <c r="AB14" s="314"/>
      <c r="AC14" s="315"/>
      <c r="AD14" s="315"/>
      <c r="AE14" s="315"/>
      <c r="AF14" s="315"/>
      <c r="AG14" s="316"/>
      <c r="AH14" s="305"/>
      <c r="AI14" s="306"/>
      <c r="AJ14" s="306"/>
      <c r="AK14" s="306"/>
      <c r="AL14" s="306"/>
      <c r="AM14" s="307"/>
      <c r="AN14" s="8"/>
      <c r="AO14" s="339" t="s">
        <v>65</v>
      </c>
      <c r="AP14" s="340"/>
      <c r="AQ14" s="340"/>
      <c r="AR14" s="340"/>
      <c r="AS14" s="340"/>
      <c r="AT14" s="341"/>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28"/>
      <c r="C15" s="328"/>
      <c r="D15" s="329"/>
      <c r="E15" s="321"/>
      <c r="F15" s="322"/>
      <c r="G15" s="322"/>
      <c r="H15" s="322"/>
      <c r="I15" s="322"/>
      <c r="J15" s="290"/>
      <c r="K15" s="291"/>
      <c r="L15" s="291"/>
      <c r="M15" s="291"/>
      <c r="N15" s="291"/>
      <c r="O15" s="292"/>
      <c r="P15" s="290"/>
      <c r="Q15" s="291"/>
      <c r="R15" s="291"/>
      <c r="S15" s="291"/>
      <c r="T15" s="291"/>
      <c r="U15" s="292"/>
      <c r="V15" s="308"/>
      <c r="W15" s="309"/>
      <c r="X15" s="309"/>
      <c r="Y15" s="309"/>
      <c r="Z15" s="309"/>
      <c r="AA15" s="310"/>
      <c r="AB15" s="308"/>
      <c r="AC15" s="309"/>
      <c r="AD15" s="309"/>
      <c r="AE15" s="309"/>
      <c r="AF15" s="309"/>
      <c r="AG15" s="310"/>
      <c r="AH15" s="299"/>
      <c r="AI15" s="300"/>
      <c r="AJ15" s="300"/>
      <c r="AK15" s="300"/>
      <c r="AL15" s="300"/>
      <c r="AM15" s="301"/>
      <c r="AN15" s="8"/>
      <c r="AO15" s="342"/>
      <c r="AP15" s="343"/>
      <c r="AQ15" s="343"/>
      <c r="AR15" s="343"/>
      <c r="AS15" s="343"/>
      <c r="AT15" s="344"/>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28"/>
      <c r="C16" s="328"/>
      <c r="D16" s="329"/>
      <c r="E16" s="321"/>
      <c r="F16" s="322"/>
      <c r="G16" s="322"/>
      <c r="H16" s="322"/>
      <c r="I16" s="322"/>
      <c r="J16" s="290"/>
      <c r="K16" s="291"/>
      <c r="L16" s="291"/>
      <c r="M16" s="291"/>
      <c r="N16" s="291"/>
      <c r="O16" s="292"/>
      <c r="P16" s="290"/>
      <c r="Q16" s="291"/>
      <c r="R16" s="291"/>
      <c r="S16" s="291"/>
      <c r="T16" s="291"/>
      <c r="U16" s="292"/>
      <c r="V16" s="308"/>
      <c r="W16" s="309"/>
      <c r="X16" s="309"/>
      <c r="Y16" s="309"/>
      <c r="Z16" s="309"/>
      <c r="AA16" s="310"/>
      <c r="AB16" s="308"/>
      <c r="AC16" s="309"/>
      <c r="AD16" s="309"/>
      <c r="AE16" s="309"/>
      <c r="AF16" s="309"/>
      <c r="AG16" s="310"/>
      <c r="AH16" s="299"/>
      <c r="AI16" s="300"/>
      <c r="AJ16" s="300"/>
      <c r="AK16" s="300"/>
      <c r="AL16" s="300"/>
      <c r="AM16" s="301"/>
      <c r="AN16" s="8"/>
      <c r="AO16" s="342"/>
      <c r="AP16" s="343"/>
      <c r="AQ16" s="343"/>
      <c r="AR16" s="343"/>
      <c r="AS16" s="343"/>
      <c r="AT16" s="344"/>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28"/>
      <c r="C17" s="328"/>
      <c r="D17" s="329"/>
      <c r="E17" s="321"/>
      <c r="F17" s="322"/>
      <c r="G17" s="322"/>
      <c r="H17" s="322"/>
      <c r="I17" s="322"/>
      <c r="J17" s="290"/>
      <c r="K17" s="291"/>
      <c r="L17" s="291"/>
      <c r="M17" s="291"/>
      <c r="N17" s="291"/>
      <c r="O17" s="292"/>
      <c r="P17" s="290"/>
      <c r="Q17" s="291"/>
      <c r="R17" s="291"/>
      <c r="S17" s="291"/>
      <c r="T17" s="291"/>
      <c r="U17" s="292"/>
      <c r="V17" s="308"/>
      <c r="W17" s="309"/>
      <c r="X17" s="309"/>
      <c r="Y17" s="309"/>
      <c r="Z17" s="309"/>
      <c r="AA17" s="310"/>
      <c r="AB17" s="308"/>
      <c r="AC17" s="309"/>
      <c r="AD17" s="309"/>
      <c r="AE17" s="309"/>
      <c r="AF17" s="309"/>
      <c r="AG17" s="310"/>
      <c r="AH17" s="299"/>
      <c r="AI17" s="300"/>
      <c r="AJ17" s="300"/>
      <c r="AK17" s="300"/>
      <c r="AL17" s="300"/>
      <c r="AM17" s="301"/>
      <c r="AN17" s="8"/>
      <c r="AO17" s="342"/>
      <c r="AP17" s="343"/>
      <c r="AQ17" s="343"/>
      <c r="AR17" s="343"/>
      <c r="AS17" s="343"/>
      <c r="AT17" s="344"/>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28"/>
      <c r="C18" s="328"/>
      <c r="D18" s="329"/>
      <c r="E18" s="321"/>
      <c r="F18" s="322"/>
      <c r="G18" s="322"/>
      <c r="H18" s="322"/>
      <c r="I18" s="322"/>
      <c r="J18" s="290"/>
      <c r="K18" s="291"/>
      <c r="L18" s="291"/>
      <c r="M18" s="291"/>
      <c r="N18" s="291"/>
      <c r="O18" s="292"/>
      <c r="P18" s="290"/>
      <c r="Q18" s="291"/>
      <c r="R18" s="291"/>
      <c r="S18" s="291"/>
      <c r="T18" s="291"/>
      <c r="U18" s="292"/>
      <c r="V18" s="308"/>
      <c r="W18" s="309"/>
      <c r="X18" s="309"/>
      <c r="Y18" s="309"/>
      <c r="Z18" s="309"/>
      <c r="AA18" s="310"/>
      <c r="AB18" s="308"/>
      <c r="AC18" s="309"/>
      <c r="AD18" s="309"/>
      <c r="AE18" s="309"/>
      <c r="AF18" s="309"/>
      <c r="AG18" s="310"/>
      <c r="AH18" s="299"/>
      <c r="AI18" s="300"/>
      <c r="AJ18" s="300"/>
      <c r="AK18" s="300"/>
      <c r="AL18" s="300"/>
      <c r="AM18" s="301"/>
      <c r="AN18" s="8"/>
      <c r="AO18" s="342"/>
      <c r="AP18" s="343"/>
      <c r="AQ18" s="343"/>
      <c r="AR18" s="343"/>
      <c r="AS18" s="343"/>
      <c r="AT18" s="344"/>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28"/>
      <c r="C19" s="328"/>
      <c r="D19" s="329"/>
      <c r="E19" s="321"/>
      <c r="F19" s="322"/>
      <c r="G19" s="322"/>
      <c r="H19" s="322"/>
      <c r="I19" s="322"/>
      <c r="J19" s="290"/>
      <c r="K19" s="291"/>
      <c r="L19" s="291"/>
      <c r="M19" s="291"/>
      <c r="N19" s="291"/>
      <c r="O19" s="292"/>
      <c r="P19" s="290"/>
      <c r="Q19" s="291"/>
      <c r="R19" s="291"/>
      <c r="S19" s="291"/>
      <c r="T19" s="291"/>
      <c r="U19" s="292"/>
      <c r="V19" s="308"/>
      <c r="W19" s="309"/>
      <c r="X19" s="309"/>
      <c r="Y19" s="309"/>
      <c r="Z19" s="309"/>
      <c r="AA19" s="310"/>
      <c r="AB19" s="308"/>
      <c r="AC19" s="309"/>
      <c r="AD19" s="309"/>
      <c r="AE19" s="309"/>
      <c r="AF19" s="309"/>
      <c r="AG19" s="310"/>
      <c r="AH19" s="299"/>
      <c r="AI19" s="300"/>
      <c r="AJ19" s="300"/>
      <c r="AK19" s="300"/>
      <c r="AL19" s="300"/>
      <c r="AM19" s="301"/>
      <c r="AN19" s="8"/>
      <c r="AO19" s="342"/>
      <c r="AP19" s="343"/>
      <c r="AQ19" s="343"/>
      <c r="AR19" s="343"/>
      <c r="AS19" s="343"/>
      <c r="AT19" s="344"/>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28"/>
      <c r="C20" s="328"/>
      <c r="D20" s="329"/>
      <c r="E20" s="321"/>
      <c r="F20" s="322"/>
      <c r="G20" s="322"/>
      <c r="H20" s="322"/>
      <c r="I20" s="322"/>
      <c r="J20" s="290"/>
      <c r="K20" s="291"/>
      <c r="L20" s="291"/>
      <c r="M20" s="291"/>
      <c r="N20" s="291"/>
      <c r="O20" s="292"/>
      <c r="P20" s="290"/>
      <c r="Q20" s="291"/>
      <c r="R20" s="291"/>
      <c r="S20" s="291"/>
      <c r="T20" s="291"/>
      <c r="U20" s="292"/>
      <c r="V20" s="308"/>
      <c r="W20" s="309"/>
      <c r="X20" s="309"/>
      <c r="Y20" s="309"/>
      <c r="Z20" s="309"/>
      <c r="AA20" s="310"/>
      <c r="AB20" s="308"/>
      <c r="AC20" s="309"/>
      <c r="AD20" s="309"/>
      <c r="AE20" s="309"/>
      <c r="AF20" s="309"/>
      <c r="AG20" s="310"/>
      <c r="AH20" s="299"/>
      <c r="AI20" s="300"/>
      <c r="AJ20" s="300"/>
      <c r="AK20" s="300"/>
      <c r="AL20" s="300"/>
      <c r="AM20" s="301"/>
      <c r="AN20" s="8"/>
      <c r="AO20" s="342"/>
      <c r="AP20" s="343"/>
      <c r="AQ20" s="343"/>
      <c r="AR20" s="343"/>
      <c r="AS20" s="343"/>
      <c r="AT20" s="344"/>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28"/>
      <c r="C21" s="328"/>
      <c r="D21" s="329"/>
      <c r="E21" s="324"/>
      <c r="F21" s="325"/>
      <c r="G21" s="325"/>
      <c r="H21" s="325"/>
      <c r="I21" s="325"/>
      <c r="J21" s="293"/>
      <c r="K21" s="294"/>
      <c r="L21" s="294"/>
      <c r="M21" s="294"/>
      <c r="N21" s="294"/>
      <c r="O21" s="295"/>
      <c r="P21" s="293"/>
      <c r="Q21" s="294"/>
      <c r="R21" s="294"/>
      <c r="S21" s="294"/>
      <c r="T21" s="294"/>
      <c r="U21" s="295"/>
      <c r="V21" s="311"/>
      <c r="W21" s="312"/>
      <c r="X21" s="312"/>
      <c r="Y21" s="312"/>
      <c r="Z21" s="312"/>
      <c r="AA21" s="313"/>
      <c r="AB21" s="311"/>
      <c r="AC21" s="312"/>
      <c r="AD21" s="312"/>
      <c r="AE21" s="312"/>
      <c r="AF21" s="312"/>
      <c r="AG21" s="313"/>
      <c r="AH21" s="302"/>
      <c r="AI21" s="303"/>
      <c r="AJ21" s="303"/>
      <c r="AK21" s="303"/>
      <c r="AL21" s="303"/>
      <c r="AM21" s="304"/>
      <c r="AN21" s="8"/>
      <c r="AO21" s="345"/>
      <c r="AP21" s="346"/>
      <c r="AQ21" s="346"/>
      <c r="AR21" s="346"/>
      <c r="AS21" s="346"/>
      <c r="AT21" s="347"/>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28"/>
      <c r="C22" s="328"/>
      <c r="D22" s="329"/>
      <c r="E22" s="318" t="s">
        <v>98</v>
      </c>
      <c r="F22" s="319"/>
      <c r="G22" s="319"/>
      <c r="H22" s="319"/>
      <c r="I22" s="320"/>
      <c r="J22" s="296"/>
      <c r="K22" s="297"/>
      <c r="L22" s="297"/>
      <c r="M22" s="297"/>
      <c r="N22" s="297"/>
      <c r="O22" s="298"/>
      <c r="P22" s="296"/>
      <c r="Q22" s="297"/>
      <c r="R22" s="297"/>
      <c r="S22" s="297"/>
      <c r="T22" s="297"/>
      <c r="U22" s="298"/>
      <c r="V22" s="296"/>
      <c r="W22" s="297"/>
      <c r="X22" s="297"/>
      <c r="Y22" s="297"/>
      <c r="Z22" s="297"/>
      <c r="AA22" s="298"/>
      <c r="AB22" s="314"/>
      <c r="AC22" s="315"/>
      <c r="AD22" s="315"/>
      <c r="AE22" s="315"/>
      <c r="AF22" s="315"/>
      <c r="AG22" s="316"/>
      <c r="AH22" s="305"/>
      <c r="AI22" s="306"/>
      <c r="AJ22" s="306"/>
      <c r="AK22" s="306"/>
      <c r="AL22" s="306"/>
      <c r="AM22" s="307"/>
      <c r="AN22" s="8"/>
      <c r="AO22" s="348" t="s">
        <v>66</v>
      </c>
      <c r="AP22" s="349"/>
      <c r="AQ22" s="349"/>
      <c r="AR22" s="349"/>
      <c r="AS22" s="349"/>
      <c r="AT22" s="350"/>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28"/>
      <c r="C23" s="328"/>
      <c r="D23" s="329"/>
      <c r="E23" s="321"/>
      <c r="F23" s="322"/>
      <c r="G23" s="322"/>
      <c r="H23" s="322"/>
      <c r="I23" s="323"/>
      <c r="J23" s="290"/>
      <c r="K23" s="291"/>
      <c r="L23" s="291"/>
      <c r="M23" s="291"/>
      <c r="N23" s="291"/>
      <c r="O23" s="292"/>
      <c r="P23" s="290"/>
      <c r="Q23" s="291"/>
      <c r="R23" s="291"/>
      <c r="S23" s="291"/>
      <c r="T23" s="291"/>
      <c r="U23" s="292"/>
      <c r="V23" s="290"/>
      <c r="W23" s="291"/>
      <c r="X23" s="291"/>
      <c r="Y23" s="291"/>
      <c r="Z23" s="291"/>
      <c r="AA23" s="292"/>
      <c r="AB23" s="308"/>
      <c r="AC23" s="309"/>
      <c r="AD23" s="309"/>
      <c r="AE23" s="309"/>
      <c r="AF23" s="309"/>
      <c r="AG23" s="310"/>
      <c r="AH23" s="299"/>
      <c r="AI23" s="300"/>
      <c r="AJ23" s="300"/>
      <c r="AK23" s="300"/>
      <c r="AL23" s="300"/>
      <c r="AM23" s="301"/>
      <c r="AN23" s="8"/>
      <c r="AO23" s="351"/>
      <c r="AP23" s="352"/>
      <c r="AQ23" s="352"/>
      <c r="AR23" s="352"/>
      <c r="AS23" s="352"/>
      <c r="AT23" s="353"/>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28"/>
      <c r="C24" s="328"/>
      <c r="D24" s="329"/>
      <c r="E24" s="321"/>
      <c r="F24" s="322"/>
      <c r="G24" s="322"/>
      <c r="H24" s="322"/>
      <c r="I24" s="323"/>
      <c r="J24" s="290"/>
      <c r="K24" s="291"/>
      <c r="L24" s="291"/>
      <c r="M24" s="291"/>
      <c r="N24" s="291"/>
      <c r="O24" s="292"/>
      <c r="P24" s="290"/>
      <c r="Q24" s="291"/>
      <c r="R24" s="291"/>
      <c r="S24" s="291"/>
      <c r="T24" s="291"/>
      <c r="U24" s="292"/>
      <c r="V24" s="290"/>
      <c r="W24" s="291"/>
      <c r="X24" s="291"/>
      <c r="Y24" s="291"/>
      <c r="Z24" s="291"/>
      <c r="AA24" s="292"/>
      <c r="AB24" s="308"/>
      <c r="AC24" s="309"/>
      <c r="AD24" s="309"/>
      <c r="AE24" s="309"/>
      <c r="AF24" s="309"/>
      <c r="AG24" s="310"/>
      <c r="AH24" s="299"/>
      <c r="AI24" s="300"/>
      <c r="AJ24" s="300"/>
      <c r="AK24" s="300"/>
      <c r="AL24" s="300"/>
      <c r="AM24" s="301"/>
      <c r="AN24" s="8"/>
      <c r="AO24" s="351"/>
      <c r="AP24" s="352"/>
      <c r="AQ24" s="352"/>
      <c r="AR24" s="352"/>
      <c r="AS24" s="352"/>
      <c r="AT24" s="353"/>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28"/>
      <c r="C25" s="328"/>
      <c r="D25" s="329"/>
      <c r="E25" s="321"/>
      <c r="F25" s="322"/>
      <c r="G25" s="322"/>
      <c r="H25" s="322"/>
      <c r="I25" s="323"/>
      <c r="J25" s="290"/>
      <c r="K25" s="291"/>
      <c r="L25" s="291"/>
      <c r="M25" s="291"/>
      <c r="N25" s="291"/>
      <c r="O25" s="292"/>
      <c r="P25" s="290"/>
      <c r="Q25" s="291"/>
      <c r="R25" s="291"/>
      <c r="S25" s="291"/>
      <c r="T25" s="291"/>
      <c r="U25" s="292"/>
      <c r="V25" s="290"/>
      <c r="W25" s="291"/>
      <c r="X25" s="291"/>
      <c r="Y25" s="291"/>
      <c r="Z25" s="291"/>
      <c r="AA25" s="292"/>
      <c r="AB25" s="308"/>
      <c r="AC25" s="309"/>
      <c r="AD25" s="309"/>
      <c r="AE25" s="309"/>
      <c r="AF25" s="309"/>
      <c r="AG25" s="310"/>
      <c r="AH25" s="299"/>
      <c r="AI25" s="300"/>
      <c r="AJ25" s="300"/>
      <c r="AK25" s="300"/>
      <c r="AL25" s="300"/>
      <c r="AM25" s="301"/>
      <c r="AN25" s="8"/>
      <c r="AO25" s="351"/>
      <c r="AP25" s="352"/>
      <c r="AQ25" s="352"/>
      <c r="AR25" s="352"/>
      <c r="AS25" s="352"/>
      <c r="AT25" s="353"/>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28"/>
      <c r="C26" s="328"/>
      <c r="D26" s="329"/>
      <c r="E26" s="321"/>
      <c r="F26" s="322"/>
      <c r="G26" s="322"/>
      <c r="H26" s="322"/>
      <c r="I26" s="323"/>
      <c r="J26" s="290"/>
      <c r="K26" s="291"/>
      <c r="L26" s="291"/>
      <c r="M26" s="291"/>
      <c r="N26" s="291"/>
      <c r="O26" s="292"/>
      <c r="P26" s="290"/>
      <c r="Q26" s="291"/>
      <c r="R26" s="291"/>
      <c r="S26" s="291"/>
      <c r="T26" s="291"/>
      <c r="U26" s="292"/>
      <c r="V26" s="290"/>
      <c r="W26" s="291"/>
      <c r="X26" s="291"/>
      <c r="Y26" s="291"/>
      <c r="Z26" s="291"/>
      <c r="AA26" s="292"/>
      <c r="AB26" s="308"/>
      <c r="AC26" s="309"/>
      <c r="AD26" s="309"/>
      <c r="AE26" s="309"/>
      <c r="AF26" s="309"/>
      <c r="AG26" s="310"/>
      <c r="AH26" s="299"/>
      <c r="AI26" s="300"/>
      <c r="AJ26" s="300"/>
      <c r="AK26" s="300"/>
      <c r="AL26" s="300"/>
      <c r="AM26" s="301"/>
      <c r="AN26" s="8"/>
      <c r="AO26" s="351"/>
      <c r="AP26" s="352"/>
      <c r="AQ26" s="352"/>
      <c r="AR26" s="352"/>
      <c r="AS26" s="352"/>
      <c r="AT26" s="353"/>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28"/>
      <c r="C27" s="328"/>
      <c r="D27" s="329"/>
      <c r="E27" s="321"/>
      <c r="F27" s="322"/>
      <c r="G27" s="322"/>
      <c r="H27" s="322"/>
      <c r="I27" s="323"/>
      <c r="J27" s="290"/>
      <c r="K27" s="291"/>
      <c r="L27" s="291"/>
      <c r="M27" s="291"/>
      <c r="N27" s="291"/>
      <c r="O27" s="292"/>
      <c r="P27" s="290"/>
      <c r="Q27" s="291"/>
      <c r="R27" s="291"/>
      <c r="S27" s="291"/>
      <c r="T27" s="291"/>
      <c r="U27" s="292"/>
      <c r="V27" s="290"/>
      <c r="W27" s="291"/>
      <c r="X27" s="291"/>
      <c r="Y27" s="291"/>
      <c r="Z27" s="291"/>
      <c r="AA27" s="292"/>
      <c r="AB27" s="308"/>
      <c r="AC27" s="309"/>
      <c r="AD27" s="309"/>
      <c r="AE27" s="309"/>
      <c r="AF27" s="309"/>
      <c r="AG27" s="310"/>
      <c r="AH27" s="299"/>
      <c r="AI27" s="300"/>
      <c r="AJ27" s="300"/>
      <c r="AK27" s="300"/>
      <c r="AL27" s="300"/>
      <c r="AM27" s="301"/>
      <c r="AN27" s="8"/>
      <c r="AO27" s="351"/>
      <c r="AP27" s="352"/>
      <c r="AQ27" s="352"/>
      <c r="AR27" s="352"/>
      <c r="AS27" s="352"/>
      <c r="AT27" s="353"/>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28"/>
      <c r="C28" s="328"/>
      <c r="D28" s="329"/>
      <c r="E28" s="321"/>
      <c r="F28" s="322"/>
      <c r="G28" s="322"/>
      <c r="H28" s="322"/>
      <c r="I28" s="323"/>
      <c r="J28" s="290"/>
      <c r="K28" s="291"/>
      <c r="L28" s="291"/>
      <c r="M28" s="291"/>
      <c r="N28" s="291"/>
      <c r="O28" s="292"/>
      <c r="P28" s="290"/>
      <c r="Q28" s="291"/>
      <c r="R28" s="291"/>
      <c r="S28" s="291"/>
      <c r="T28" s="291"/>
      <c r="U28" s="292"/>
      <c r="V28" s="290"/>
      <c r="W28" s="291"/>
      <c r="X28" s="291"/>
      <c r="Y28" s="291"/>
      <c r="Z28" s="291"/>
      <c r="AA28" s="292"/>
      <c r="AB28" s="308"/>
      <c r="AC28" s="309"/>
      <c r="AD28" s="309"/>
      <c r="AE28" s="309"/>
      <c r="AF28" s="309"/>
      <c r="AG28" s="310"/>
      <c r="AH28" s="299"/>
      <c r="AI28" s="300"/>
      <c r="AJ28" s="300"/>
      <c r="AK28" s="300"/>
      <c r="AL28" s="300"/>
      <c r="AM28" s="301"/>
      <c r="AN28" s="8"/>
      <c r="AO28" s="351"/>
      <c r="AP28" s="352"/>
      <c r="AQ28" s="352"/>
      <c r="AR28" s="352"/>
      <c r="AS28" s="352"/>
      <c r="AT28" s="353"/>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28"/>
      <c r="C29" s="328"/>
      <c r="D29" s="329"/>
      <c r="E29" s="324"/>
      <c r="F29" s="325"/>
      <c r="G29" s="325"/>
      <c r="H29" s="325"/>
      <c r="I29" s="326"/>
      <c r="J29" s="290"/>
      <c r="K29" s="291"/>
      <c r="L29" s="291"/>
      <c r="M29" s="291"/>
      <c r="N29" s="291"/>
      <c r="O29" s="292"/>
      <c r="P29" s="293"/>
      <c r="Q29" s="294"/>
      <c r="R29" s="294"/>
      <c r="S29" s="294"/>
      <c r="T29" s="294"/>
      <c r="U29" s="295"/>
      <c r="V29" s="293"/>
      <c r="W29" s="294"/>
      <c r="X29" s="294"/>
      <c r="Y29" s="294"/>
      <c r="Z29" s="294"/>
      <c r="AA29" s="295"/>
      <c r="AB29" s="311"/>
      <c r="AC29" s="312"/>
      <c r="AD29" s="312"/>
      <c r="AE29" s="312"/>
      <c r="AF29" s="312"/>
      <c r="AG29" s="313"/>
      <c r="AH29" s="302"/>
      <c r="AI29" s="303"/>
      <c r="AJ29" s="303"/>
      <c r="AK29" s="303"/>
      <c r="AL29" s="303"/>
      <c r="AM29" s="304"/>
      <c r="AN29" s="8"/>
      <c r="AO29" s="354"/>
      <c r="AP29" s="355"/>
      <c r="AQ29" s="355"/>
      <c r="AR29" s="355"/>
      <c r="AS29" s="355"/>
      <c r="AT29" s="356"/>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28"/>
      <c r="C30" s="328"/>
      <c r="D30" s="329"/>
      <c r="E30" s="318" t="s">
        <v>95</v>
      </c>
      <c r="F30" s="319"/>
      <c r="G30" s="319"/>
      <c r="H30" s="319"/>
      <c r="I30" s="319"/>
      <c r="J30" s="287"/>
      <c r="K30" s="288"/>
      <c r="L30" s="288"/>
      <c r="M30" s="288"/>
      <c r="N30" s="288"/>
      <c r="O30" s="289"/>
      <c r="P30" s="297"/>
      <c r="Q30" s="297"/>
      <c r="R30" s="297"/>
      <c r="S30" s="297"/>
      <c r="T30" s="297"/>
      <c r="U30" s="298"/>
      <c r="V30" s="296"/>
      <c r="W30" s="297"/>
      <c r="X30" s="297"/>
      <c r="Y30" s="297"/>
      <c r="Z30" s="297"/>
      <c r="AA30" s="298"/>
      <c r="AB30" s="314"/>
      <c r="AC30" s="315"/>
      <c r="AD30" s="315"/>
      <c r="AE30" s="315"/>
      <c r="AF30" s="315"/>
      <c r="AG30" s="316"/>
      <c r="AH30" s="305"/>
      <c r="AI30" s="306"/>
      <c r="AJ30" s="306"/>
      <c r="AK30" s="306"/>
      <c r="AL30" s="306"/>
      <c r="AM30" s="307"/>
      <c r="AN30" s="8"/>
      <c r="AO30" s="357" t="s">
        <v>67</v>
      </c>
      <c r="AP30" s="358"/>
      <c r="AQ30" s="358"/>
      <c r="AR30" s="358"/>
      <c r="AS30" s="358"/>
      <c r="AT30" s="359"/>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28"/>
      <c r="C31" s="328"/>
      <c r="D31" s="329"/>
      <c r="E31" s="321"/>
      <c r="F31" s="322"/>
      <c r="G31" s="322"/>
      <c r="H31" s="322"/>
      <c r="I31" s="322"/>
      <c r="J31" s="281"/>
      <c r="K31" s="282"/>
      <c r="L31" s="282"/>
      <c r="M31" s="282"/>
      <c r="N31" s="282"/>
      <c r="O31" s="283"/>
      <c r="P31" s="291"/>
      <c r="Q31" s="291"/>
      <c r="R31" s="291"/>
      <c r="S31" s="291"/>
      <c r="T31" s="291"/>
      <c r="U31" s="292"/>
      <c r="V31" s="290"/>
      <c r="W31" s="291"/>
      <c r="X31" s="291"/>
      <c r="Y31" s="291"/>
      <c r="Z31" s="291"/>
      <c r="AA31" s="292"/>
      <c r="AB31" s="308"/>
      <c r="AC31" s="309"/>
      <c r="AD31" s="309"/>
      <c r="AE31" s="309"/>
      <c r="AF31" s="309"/>
      <c r="AG31" s="310"/>
      <c r="AH31" s="299"/>
      <c r="AI31" s="300"/>
      <c r="AJ31" s="300"/>
      <c r="AK31" s="300"/>
      <c r="AL31" s="300"/>
      <c r="AM31" s="301"/>
      <c r="AN31" s="8"/>
      <c r="AO31" s="360"/>
      <c r="AP31" s="361"/>
      <c r="AQ31" s="361"/>
      <c r="AR31" s="361"/>
      <c r="AS31" s="361"/>
      <c r="AT31" s="362"/>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28"/>
      <c r="C32" s="328"/>
      <c r="D32" s="329"/>
      <c r="E32" s="321"/>
      <c r="F32" s="322"/>
      <c r="G32" s="322"/>
      <c r="H32" s="322"/>
      <c r="I32" s="322"/>
      <c r="J32" s="281"/>
      <c r="K32" s="282"/>
      <c r="L32" s="282"/>
      <c r="M32" s="282"/>
      <c r="N32" s="282"/>
      <c r="O32" s="283"/>
      <c r="P32" s="291"/>
      <c r="Q32" s="291"/>
      <c r="R32" s="291"/>
      <c r="S32" s="291"/>
      <c r="T32" s="291"/>
      <c r="U32" s="292"/>
      <c r="V32" s="290"/>
      <c r="W32" s="291"/>
      <c r="X32" s="291"/>
      <c r="Y32" s="291"/>
      <c r="Z32" s="291"/>
      <c r="AA32" s="292"/>
      <c r="AB32" s="308"/>
      <c r="AC32" s="309"/>
      <c r="AD32" s="309"/>
      <c r="AE32" s="309"/>
      <c r="AF32" s="309"/>
      <c r="AG32" s="310"/>
      <c r="AH32" s="299"/>
      <c r="AI32" s="300"/>
      <c r="AJ32" s="300"/>
      <c r="AK32" s="300"/>
      <c r="AL32" s="300"/>
      <c r="AM32" s="301"/>
      <c r="AN32" s="8"/>
      <c r="AO32" s="360"/>
      <c r="AP32" s="361"/>
      <c r="AQ32" s="361"/>
      <c r="AR32" s="361"/>
      <c r="AS32" s="361"/>
      <c r="AT32" s="362"/>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28"/>
      <c r="C33" s="328"/>
      <c r="D33" s="329"/>
      <c r="E33" s="321"/>
      <c r="F33" s="322"/>
      <c r="G33" s="322"/>
      <c r="H33" s="322"/>
      <c r="I33" s="322"/>
      <c r="J33" s="281"/>
      <c r="K33" s="282"/>
      <c r="L33" s="282"/>
      <c r="M33" s="282"/>
      <c r="N33" s="282"/>
      <c r="O33" s="283"/>
      <c r="P33" s="291"/>
      <c r="Q33" s="291"/>
      <c r="R33" s="291"/>
      <c r="S33" s="291"/>
      <c r="T33" s="291"/>
      <c r="U33" s="292"/>
      <c r="V33" s="290"/>
      <c r="W33" s="291"/>
      <c r="X33" s="291"/>
      <c r="Y33" s="291"/>
      <c r="Z33" s="291"/>
      <c r="AA33" s="292"/>
      <c r="AB33" s="308"/>
      <c r="AC33" s="309"/>
      <c r="AD33" s="309"/>
      <c r="AE33" s="309"/>
      <c r="AF33" s="309"/>
      <c r="AG33" s="310"/>
      <c r="AH33" s="299"/>
      <c r="AI33" s="300"/>
      <c r="AJ33" s="300"/>
      <c r="AK33" s="300"/>
      <c r="AL33" s="300"/>
      <c r="AM33" s="301"/>
      <c r="AN33" s="8"/>
      <c r="AO33" s="360"/>
      <c r="AP33" s="361"/>
      <c r="AQ33" s="361"/>
      <c r="AR33" s="361"/>
      <c r="AS33" s="361"/>
      <c r="AT33" s="362"/>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28"/>
      <c r="C34" s="328"/>
      <c r="D34" s="329"/>
      <c r="E34" s="321"/>
      <c r="F34" s="322"/>
      <c r="G34" s="322"/>
      <c r="H34" s="322"/>
      <c r="I34" s="322"/>
      <c r="J34" s="281"/>
      <c r="K34" s="282"/>
      <c r="L34" s="282"/>
      <c r="M34" s="282"/>
      <c r="N34" s="282"/>
      <c r="O34" s="283"/>
      <c r="P34" s="291"/>
      <c r="Q34" s="291"/>
      <c r="R34" s="291"/>
      <c r="S34" s="291"/>
      <c r="T34" s="291"/>
      <c r="U34" s="292"/>
      <c r="V34" s="290"/>
      <c r="W34" s="291"/>
      <c r="X34" s="291"/>
      <c r="Y34" s="291"/>
      <c r="Z34" s="291"/>
      <c r="AA34" s="292"/>
      <c r="AB34" s="308"/>
      <c r="AC34" s="309"/>
      <c r="AD34" s="309"/>
      <c r="AE34" s="309"/>
      <c r="AF34" s="309"/>
      <c r="AG34" s="310"/>
      <c r="AH34" s="299"/>
      <c r="AI34" s="300"/>
      <c r="AJ34" s="300"/>
      <c r="AK34" s="300"/>
      <c r="AL34" s="300"/>
      <c r="AM34" s="301"/>
      <c r="AN34" s="8"/>
      <c r="AO34" s="360"/>
      <c r="AP34" s="361"/>
      <c r="AQ34" s="361"/>
      <c r="AR34" s="361"/>
      <c r="AS34" s="361"/>
      <c r="AT34" s="362"/>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28"/>
      <c r="C35" s="328"/>
      <c r="D35" s="329"/>
      <c r="E35" s="321"/>
      <c r="F35" s="322"/>
      <c r="G35" s="322"/>
      <c r="H35" s="322"/>
      <c r="I35" s="322"/>
      <c r="J35" s="281"/>
      <c r="K35" s="282"/>
      <c r="L35" s="282"/>
      <c r="M35" s="282"/>
      <c r="N35" s="282"/>
      <c r="O35" s="283"/>
      <c r="P35" s="291"/>
      <c r="Q35" s="291"/>
      <c r="R35" s="291"/>
      <c r="S35" s="291"/>
      <c r="T35" s="291"/>
      <c r="U35" s="292"/>
      <c r="V35" s="290"/>
      <c r="W35" s="291"/>
      <c r="X35" s="291"/>
      <c r="Y35" s="291"/>
      <c r="Z35" s="291"/>
      <c r="AA35" s="292"/>
      <c r="AB35" s="308"/>
      <c r="AC35" s="309"/>
      <c r="AD35" s="309"/>
      <c r="AE35" s="309"/>
      <c r="AF35" s="309"/>
      <c r="AG35" s="310"/>
      <c r="AH35" s="299"/>
      <c r="AI35" s="300"/>
      <c r="AJ35" s="300"/>
      <c r="AK35" s="300"/>
      <c r="AL35" s="300"/>
      <c r="AM35" s="301"/>
      <c r="AN35" s="8"/>
      <c r="AO35" s="360"/>
      <c r="AP35" s="361"/>
      <c r="AQ35" s="361"/>
      <c r="AR35" s="361"/>
      <c r="AS35" s="361"/>
      <c r="AT35" s="362"/>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28"/>
      <c r="C36" s="328"/>
      <c r="D36" s="329"/>
      <c r="E36" s="321"/>
      <c r="F36" s="322"/>
      <c r="G36" s="322"/>
      <c r="H36" s="322"/>
      <c r="I36" s="322"/>
      <c r="J36" s="281"/>
      <c r="K36" s="282"/>
      <c r="L36" s="282"/>
      <c r="M36" s="282"/>
      <c r="N36" s="282"/>
      <c r="O36" s="283"/>
      <c r="P36" s="291"/>
      <c r="Q36" s="291"/>
      <c r="R36" s="291"/>
      <c r="S36" s="291"/>
      <c r="T36" s="291"/>
      <c r="U36" s="292"/>
      <c r="V36" s="290"/>
      <c r="W36" s="291"/>
      <c r="X36" s="291"/>
      <c r="Y36" s="291"/>
      <c r="Z36" s="291"/>
      <c r="AA36" s="292"/>
      <c r="AB36" s="308"/>
      <c r="AC36" s="309"/>
      <c r="AD36" s="309"/>
      <c r="AE36" s="309"/>
      <c r="AF36" s="309"/>
      <c r="AG36" s="310"/>
      <c r="AH36" s="299"/>
      <c r="AI36" s="300"/>
      <c r="AJ36" s="300"/>
      <c r="AK36" s="300"/>
      <c r="AL36" s="300"/>
      <c r="AM36" s="301"/>
      <c r="AN36" s="8"/>
      <c r="AO36" s="360"/>
      <c r="AP36" s="361"/>
      <c r="AQ36" s="361"/>
      <c r="AR36" s="361"/>
      <c r="AS36" s="361"/>
      <c r="AT36" s="362"/>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28"/>
      <c r="C37" s="328"/>
      <c r="D37" s="329"/>
      <c r="E37" s="324"/>
      <c r="F37" s="325"/>
      <c r="G37" s="325"/>
      <c r="H37" s="325"/>
      <c r="I37" s="325"/>
      <c r="J37" s="284"/>
      <c r="K37" s="285"/>
      <c r="L37" s="285"/>
      <c r="M37" s="285"/>
      <c r="N37" s="285"/>
      <c r="O37" s="286"/>
      <c r="P37" s="294"/>
      <c r="Q37" s="294"/>
      <c r="R37" s="294"/>
      <c r="S37" s="294"/>
      <c r="T37" s="294"/>
      <c r="U37" s="295"/>
      <c r="V37" s="293"/>
      <c r="W37" s="294"/>
      <c r="X37" s="294"/>
      <c r="Y37" s="294"/>
      <c r="Z37" s="294"/>
      <c r="AA37" s="295"/>
      <c r="AB37" s="311"/>
      <c r="AC37" s="312"/>
      <c r="AD37" s="312"/>
      <c r="AE37" s="312"/>
      <c r="AF37" s="312"/>
      <c r="AG37" s="313"/>
      <c r="AH37" s="302"/>
      <c r="AI37" s="303"/>
      <c r="AJ37" s="303"/>
      <c r="AK37" s="303"/>
      <c r="AL37" s="303"/>
      <c r="AM37" s="304"/>
      <c r="AN37" s="8"/>
      <c r="AO37" s="363"/>
      <c r="AP37" s="364"/>
      <c r="AQ37" s="364"/>
      <c r="AR37" s="364"/>
      <c r="AS37" s="364"/>
      <c r="AT37" s="365"/>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28"/>
      <c r="C38" s="328"/>
      <c r="D38" s="329"/>
      <c r="E38" s="318" t="s">
        <v>94</v>
      </c>
      <c r="F38" s="319"/>
      <c r="G38" s="319"/>
      <c r="H38" s="319"/>
      <c r="I38" s="320"/>
      <c r="J38" s="287"/>
      <c r="K38" s="288"/>
      <c r="L38" s="288"/>
      <c r="M38" s="288"/>
      <c r="N38" s="288"/>
      <c r="O38" s="289"/>
      <c r="P38" s="287"/>
      <c r="Q38" s="288"/>
      <c r="R38" s="288"/>
      <c r="S38" s="288"/>
      <c r="T38" s="288"/>
      <c r="U38" s="289"/>
      <c r="V38" s="296"/>
      <c r="W38" s="297"/>
      <c r="X38" s="297"/>
      <c r="Y38" s="297"/>
      <c r="Z38" s="297"/>
      <c r="AA38" s="298"/>
      <c r="AB38" s="314"/>
      <c r="AC38" s="315"/>
      <c r="AD38" s="315"/>
      <c r="AE38" s="315"/>
      <c r="AF38" s="315"/>
      <c r="AG38" s="316"/>
      <c r="AH38" s="305"/>
      <c r="AI38" s="306"/>
      <c r="AJ38" s="306"/>
      <c r="AK38" s="306"/>
      <c r="AL38" s="306"/>
      <c r="AM38" s="30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28"/>
      <c r="C39" s="328"/>
      <c r="D39" s="329"/>
      <c r="E39" s="321"/>
      <c r="F39" s="322"/>
      <c r="G39" s="322"/>
      <c r="H39" s="322"/>
      <c r="I39" s="323"/>
      <c r="J39" s="281"/>
      <c r="K39" s="282"/>
      <c r="L39" s="282"/>
      <c r="M39" s="282"/>
      <c r="N39" s="282"/>
      <c r="O39" s="283"/>
      <c r="P39" s="281"/>
      <c r="Q39" s="282"/>
      <c r="R39" s="282"/>
      <c r="S39" s="282"/>
      <c r="T39" s="282"/>
      <c r="U39" s="283"/>
      <c r="V39" s="290"/>
      <c r="W39" s="291"/>
      <c r="X39" s="291"/>
      <c r="Y39" s="291"/>
      <c r="Z39" s="291"/>
      <c r="AA39" s="292"/>
      <c r="AB39" s="308"/>
      <c r="AC39" s="309"/>
      <c r="AD39" s="309"/>
      <c r="AE39" s="309"/>
      <c r="AF39" s="309"/>
      <c r="AG39" s="310"/>
      <c r="AH39" s="299"/>
      <c r="AI39" s="300"/>
      <c r="AJ39" s="300"/>
      <c r="AK39" s="300"/>
      <c r="AL39" s="300"/>
      <c r="AM39" s="30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28"/>
      <c r="C40" s="328"/>
      <c r="D40" s="329"/>
      <c r="E40" s="321"/>
      <c r="F40" s="322"/>
      <c r="G40" s="322"/>
      <c r="H40" s="322"/>
      <c r="I40" s="323"/>
      <c r="J40" s="281"/>
      <c r="K40" s="282"/>
      <c r="L40" s="282"/>
      <c r="M40" s="282"/>
      <c r="N40" s="282"/>
      <c r="O40" s="283"/>
      <c r="P40" s="281"/>
      <c r="Q40" s="282"/>
      <c r="R40" s="282"/>
      <c r="S40" s="282"/>
      <c r="T40" s="282"/>
      <c r="U40" s="283"/>
      <c r="V40" s="290"/>
      <c r="W40" s="291"/>
      <c r="X40" s="291"/>
      <c r="Y40" s="291"/>
      <c r="Z40" s="291"/>
      <c r="AA40" s="292"/>
      <c r="AB40" s="308"/>
      <c r="AC40" s="309"/>
      <c r="AD40" s="309"/>
      <c r="AE40" s="309"/>
      <c r="AF40" s="309"/>
      <c r="AG40" s="310"/>
      <c r="AH40" s="299"/>
      <c r="AI40" s="300"/>
      <c r="AJ40" s="300"/>
      <c r="AK40" s="300"/>
      <c r="AL40" s="300"/>
      <c r="AM40" s="30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28"/>
      <c r="C41" s="328"/>
      <c r="D41" s="329"/>
      <c r="E41" s="321"/>
      <c r="F41" s="322"/>
      <c r="G41" s="322"/>
      <c r="H41" s="322"/>
      <c r="I41" s="323"/>
      <c r="J41" s="281"/>
      <c r="K41" s="282"/>
      <c r="L41" s="282"/>
      <c r="M41" s="282"/>
      <c r="N41" s="282"/>
      <c r="O41" s="283"/>
      <c r="P41" s="281"/>
      <c r="Q41" s="282"/>
      <c r="R41" s="282"/>
      <c r="S41" s="282"/>
      <c r="T41" s="282"/>
      <c r="U41" s="283"/>
      <c r="V41" s="290"/>
      <c r="W41" s="291"/>
      <c r="X41" s="291"/>
      <c r="Y41" s="291"/>
      <c r="Z41" s="291"/>
      <c r="AA41" s="292"/>
      <c r="AB41" s="308"/>
      <c r="AC41" s="309"/>
      <c r="AD41" s="309"/>
      <c r="AE41" s="309"/>
      <c r="AF41" s="309"/>
      <c r="AG41" s="310"/>
      <c r="AH41" s="299"/>
      <c r="AI41" s="300"/>
      <c r="AJ41" s="300"/>
      <c r="AK41" s="300"/>
      <c r="AL41" s="300"/>
      <c r="AM41" s="30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28"/>
      <c r="C42" s="328"/>
      <c r="D42" s="329"/>
      <c r="E42" s="321"/>
      <c r="F42" s="322"/>
      <c r="G42" s="322"/>
      <c r="H42" s="322"/>
      <c r="I42" s="323"/>
      <c r="J42" s="281"/>
      <c r="K42" s="282"/>
      <c r="L42" s="282"/>
      <c r="M42" s="282"/>
      <c r="N42" s="282"/>
      <c r="O42" s="283"/>
      <c r="P42" s="281"/>
      <c r="Q42" s="282"/>
      <c r="R42" s="282"/>
      <c r="S42" s="282"/>
      <c r="T42" s="282"/>
      <c r="U42" s="283"/>
      <c r="V42" s="290"/>
      <c r="W42" s="291"/>
      <c r="X42" s="291"/>
      <c r="Y42" s="291"/>
      <c r="Z42" s="291"/>
      <c r="AA42" s="292"/>
      <c r="AB42" s="308"/>
      <c r="AC42" s="309"/>
      <c r="AD42" s="309"/>
      <c r="AE42" s="309"/>
      <c r="AF42" s="309"/>
      <c r="AG42" s="310"/>
      <c r="AH42" s="299"/>
      <c r="AI42" s="300"/>
      <c r="AJ42" s="300"/>
      <c r="AK42" s="300"/>
      <c r="AL42" s="300"/>
      <c r="AM42" s="30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28"/>
      <c r="C43" s="328"/>
      <c r="D43" s="329"/>
      <c r="E43" s="321"/>
      <c r="F43" s="322"/>
      <c r="G43" s="322"/>
      <c r="H43" s="322"/>
      <c r="I43" s="323"/>
      <c r="J43" s="281"/>
      <c r="K43" s="282"/>
      <c r="L43" s="282"/>
      <c r="M43" s="282"/>
      <c r="N43" s="282"/>
      <c r="O43" s="283"/>
      <c r="P43" s="281"/>
      <c r="Q43" s="282"/>
      <c r="R43" s="282"/>
      <c r="S43" s="282"/>
      <c r="T43" s="282"/>
      <c r="U43" s="283"/>
      <c r="V43" s="290"/>
      <c r="W43" s="291"/>
      <c r="X43" s="291"/>
      <c r="Y43" s="291"/>
      <c r="Z43" s="291"/>
      <c r="AA43" s="292"/>
      <c r="AB43" s="308"/>
      <c r="AC43" s="309"/>
      <c r="AD43" s="309"/>
      <c r="AE43" s="309"/>
      <c r="AF43" s="309"/>
      <c r="AG43" s="310"/>
      <c r="AH43" s="299"/>
      <c r="AI43" s="300"/>
      <c r="AJ43" s="300"/>
      <c r="AK43" s="300"/>
      <c r="AL43" s="300"/>
      <c r="AM43" s="30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28"/>
      <c r="C44" s="328"/>
      <c r="D44" s="329"/>
      <c r="E44" s="321"/>
      <c r="F44" s="322"/>
      <c r="G44" s="322"/>
      <c r="H44" s="322"/>
      <c r="I44" s="323"/>
      <c r="J44" s="281"/>
      <c r="K44" s="282"/>
      <c r="L44" s="282"/>
      <c r="M44" s="282"/>
      <c r="N44" s="282"/>
      <c r="O44" s="283"/>
      <c r="P44" s="281"/>
      <c r="Q44" s="282"/>
      <c r="R44" s="282"/>
      <c r="S44" s="282"/>
      <c r="T44" s="282"/>
      <c r="U44" s="283"/>
      <c r="V44" s="290"/>
      <c r="W44" s="291"/>
      <c r="X44" s="291"/>
      <c r="Y44" s="291"/>
      <c r="Z44" s="291"/>
      <c r="AA44" s="292"/>
      <c r="AB44" s="308"/>
      <c r="AC44" s="309"/>
      <c r="AD44" s="309"/>
      <c r="AE44" s="309"/>
      <c r="AF44" s="309"/>
      <c r="AG44" s="310"/>
      <c r="AH44" s="299"/>
      <c r="AI44" s="300"/>
      <c r="AJ44" s="300"/>
      <c r="AK44" s="300"/>
      <c r="AL44" s="300"/>
      <c r="AM44" s="30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28"/>
      <c r="C45" s="328"/>
      <c r="D45" s="329"/>
      <c r="E45" s="324"/>
      <c r="F45" s="325"/>
      <c r="G45" s="325"/>
      <c r="H45" s="325"/>
      <c r="I45" s="326"/>
      <c r="J45" s="284"/>
      <c r="K45" s="285"/>
      <c r="L45" s="285"/>
      <c r="M45" s="285"/>
      <c r="N45" s="285"/>
      <c r="O45" s="286"/>
      <c r="P45" s="284"/>
      <c r="Q45" s="285"/>
      <c r="R45" s="285"/>
      <c r="S45" s="285"/>
      <c r="T45" s="285"/>
      <c r="U45" s="286"/>
      <c r="V45" s="293"/>
      <c r="W45" s="294"/>
      <c r="X45" s="294"/>
      <c r="Y45" s="294"/>
      <c r="Z45" s="294"/>
      <c r="AA45" s="295"/>
      <c r="AB45" s="311"/>
      <c r="AC45" s="312"/>
      <c r="AD45" s="312"/>
      <c r="AE45" s="312"/>
      <c r="AF45" s="312"/>
      <c r="AG45" s="313"/>
      <c r="AH45" s="302"/>
      <c r="AI45" s="303"/>
      <c r="AJ45" s="303"/>
      <c r="AK45" s="303"/>
      <c r="AL45" s="303"/>
      <c r="AM45" s="30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18" t="s">
        <v>93</v>
      </c>
      <c r="K46" s="319"/>
      <c r="L46" s="319"/>
      <c r="M46" s="319"/>
      <c r="N46" s="319"/>
      <c r="O46" s="320"/>
      <c r="P46" s="318" t="s">
        <v>92</v>
      </c>
      <c r="Q46" s="319"/>
      <c r="R46" s="319"/>
      <c r="S46" s="319"/>
      <c r="T46" s="319"/>
      <c r="U46" s="320"/>
      <c r="V46" s="318" t="s">
        <v>91</v>
      </c>
      <c r="W46" s="319"/>
      <c r="X46" s="319"/>
      <c r="Y46" s="319"/>
      <c r="Z46" s="319"/>
      <c r="AA46" s="320"/>
      <c r="AB46" s="318" t="s">
        <v>90</v>
      </c>
      <c r="AC46" s="327"/>
      <c r="AD46" s="319"/>
      <c r="AE46" s="319"/>
      <c r="AF46" s="319"/>
      <c r="AG46" s="320"/>
      <c r="AH46" s="318" t="s">
        <v>89</v>
      </c>
      <c r="AI46" s="319"/>
      <c r="AJ46" s="319"/>
      <c r="AK46" s="319"/>
      <c r="AL46" s="319"/>
      <c r="AM46" s="320"/>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21"/>
      <c r="K47" s="322"/>
      <c r="L47" s="322"/>
      <c r="M47" s="322"/>
      <c r="N47" s="322"/>
      <c r="O47" s="323"/>
      <c r="P47" s="321"/>
      <c r="Q47" s="322"/>
      <c r="R47" s="322"/>
      <c r="S47" s="322"/>
      <c r="T47" s="322"/>
      <c r="U47" s="323"/>
      <c r="V47" s="321"/>
      <c r="W47" s="322"/>
      <c r="X47" s="322"/>
      <c r="Y47" s="322"/>
      <c r="Z47" s="322"/>
      <c r="AA47" s="323"/>
      <c r="AB47" s="321"/>
      <c r="AC47" s="322"/>
      <c r="AD47" s="322"/>
      <c r="AE47" s="322"/>
      <c r="AF47" s="322"/>
      <c r="AG47" s="323"/>
      <c r="AH47" s="321"/>
      <c r="AI47" s="322"/>
      <c r="AJ47" s="322"/>
      <c r="AK47" s="322"/>
      <c r="AL47" s="322"/>
      <c r="AM47" s="323"/>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21"/>
      <c r="K48" s="322"/>
      <c r="L48" s="322"/>
      <c r="M48" s="322"/>
      <c r="N48" s="322"/>
      <c r="O48" s="323"/>
      <c r="P48" s="321"/>
      <c r="Q48" s="322"/>
      <c r="R48" s="322"/>
      <c r="S48" s="322"/>
      <c r="T48" s="322"/>
      <c r="U48" s="323"/>
      <c r="V48" s="321"/>
      <c r="W48" s="322"/>
      <c r="X48" s="322"/>
      <c r="Y48" s="322"/>
      <c r="Z48" s="322"/>
      <c r="AA48" s="323"/>
      <c r="AB48" s="321"/>
      <c r="AC48" s="322"/>
      <c r="AD48" s="322"/>
      <c r="AE48" s="322"/>
      <c r="AF48" s="322"/>
      <c r="AG48" s="323"/>
      <c r="AH48" s="321"/>
      <c r="AI48" s="322"/>
      <c r="AJ48" s="322"/>
      <c r="AK48" s="322"/>
      <c r="AL48" s="322"/>
      <c r="AM48" s="323"/>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21"/>
      <c r="K49" s="322"/>
      <c r="L49" s="322"/>
      <c r="M49" s="322"/>
      <c r="N49" s="322"/>
      <c r="O49" s="323"/>
      <c r="P49" s="321"/>
      <c r="Q49" s="322"/>
      <c r="R49" s="322"/>
      <c r="S49" s="322"/>
      <c r="T49" s="322"/>
      <c r="U49" s="323"/>
      <c r="V49" s="321"/>
      <c r="W49" s="322"/>
      <c r="X49" s="322"/>
      <c r="Y49" s="322"/>
      <c r="Z49" s="322"/>
      <c r="AA49" s="323"/>
      <c r="AB49" s="321"/>
      <c r="AC49" s="322"/>
      <c r="AD49" s="322"/>
      <c r="AE49" s="322"/>
      <c r="AF49" s="322"/>
      <c r="AG49" s="323"/>
      <c r="AH49" s="321"/>
      <c r="AI49" s="322"/>
      <c r="AJ49" s="322"/>
      <c r="AK49" s="322"/>
      <c r="AL49" s="322"/>
      <c r="AM49" s="323"/>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21"/>
      <c r="K50" s="322"/>
      <c r="L50" s="322"/>
      <c r="M50" s="322"/>
      <c r="N50" s="322"/>
      <c r="O50" s="323"/>
      <c r="P50" s="321"/>
      <c r="Q50" s="322"/>
      <c r="R50" s="322"/>
      <c r="S50" s="322"/>
      <c r="T50" s="322"/>
      <c r="U50" s="323"/>
      <c r="V50" s="321"/>
      <c r="W50" s="322"/>
      <c r="X50" s="322"/>
      <c r="Y50" s="322"/>
      <c r="Z50" s="322"/>
      <c r="AA50" s="323"/>
      <c r="AB50" s="321"/>
      <c r="AC50" s="322"/>
      <c r="AD50" s="322"/>
      <c r="AE50" s="322"/>
      <c r="AF50" s="322"/>
      <c r="AG50" s="323"/>
      <c r="AH50" s="321"/>
      <c r="AI50" s="322"/>
      <c r="AJ50" s="322"/>
      <c r="AK50" s="322"/>
      <c r="AL50" s="322"/>
      <c r="AM50" s="323"/>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24"/>
      <c r="K51" s="325"/>
      <c r="L51" s="325"/>
      <c r="M51" s="325"/>
      <c r="N51" s="325"/>
      <c r="O51" s="326"/>
      <c r="P51" s="324"/>
      <c r="Q51" s="325"/>
      <c r="R51" s="325"/>
      <c r="S51" s="325"/>
      <c r="T51" s="325"/>
      <c r="U51" s="326"/>
      <c r="V51" s="324"/>
      <c r="W51" s="325"/>
      <c r="X51" s="325"/>
      <c r="Y51" s="325"/>
      <c r="Z51" s="325"/>
      <c r="AA51" s="326"/>
      <c r="AB51" s="324"/>
      <c r="AC51" s="325"/>
      <c r="AD51" s="325"/>
      <c r="AE51" s="325"/>
      <c r="AF51" s="325"/>
      <c r="AG51" s="326"/>
      <c r="AH51" s="324"/>
      <c r="AI51" s="325"/>
      <c r="AJ51" s="325"/>
      <c r="AK51" s="325"/>
      <c r="AL51" s="325"/>
      <c r="AM51" s="326"/>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366" t="s">
        <v>209</v>
      </c>
      <c r="C1" s="366"/>
      <c r="D1" s="366"/>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6" t="s">
        <v>40</v>
      </c>
      <c r="D3" s="46"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9" t="s">
        <v>39</v>
      </c>
      <c r="C4" s="47" t="s">
        <v>83</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0" t="s">
        <v>41</v>
      </c>
      <c r="C5" s="47" t="s">
        <v>84</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1" t="s">
        <v>88</v>
      </c>
      <c r="C6" s="47" t="s">
        <v>85</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2" t="s">
        <v>4</v>
      </c>
      <c r="C7" s="47" t="s">
        <v>86</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3" t="s">
        <v>42</v>
      </c>
      <c r="C8" s="47" t="s">
        <v>87</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7" zoomScale="70" zoomScaleNormal="70" workbookViewId="0">
      <selection activeCell="B16" sqref="B16:B21"/>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68" t="s">
        <v>210</v>
      </c>
      <c r="C1" s="368"/>
      <c r="D1" s="28"/>
      <c r="E1" s="28"/>
      <c r="F1" s="30"/>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1" t="s">
        <v>50</v>
      </c>
      <c r="D3" s="55"/>
      <c r="E3" s="55"/>
      <c r="F3" s="32"/>
      <c r="G3" s="8"/>
      <c r="H3" s="8"/>
      <c r="I3" s="8"/>
      <c r="J3" s="8"/>
      <c r="K3" s="8"/>
      <c r="L3" s="8"/>
      <c r="M3" s="8"/>
      <c r="N3" s="8"/>
      <c r="O3" s="8"/>
      <c r="P3" s="8"/>
      <c r="Q3" s="8"/>
      <c r="R3" s="8"/>
      <c r="S3" s="8"/>
      <c r="T3" s="8"/>
      <c r="U3" s="8"/>
      <c r="V3" s="8"/>
      <c r="W3" s="8"/>
    </row>
    <row r="4" spans="1:23" ht="32.4" x14ac:dyDescent="0.3">
      <c r="A4" s="23" t="s">
        <v>69</v>
      </c>
      <c r="B4" s="369" t="s">
        <v>82</v>
      </c>
      <c r="C4" s="33" t="s">
        <v>140</v>
      </c>
      <c r="D4" s="54"/>
      <c r="E4" s="54"/>
      <c r="F4" s="32"/>
      <c r="G4" s="8"/>
      <c r="H4" s="8"/>
      <c r="I4" s="8"/>
      <c r="J4" s="8"/>
      <c r="K4" s="8"/>
      <c r="L4" s="8"/>
      <c r="M4" s="8"/>
      <c r="N4" s="8"/>
      <c r="O4" s="8"/>
      <c r="P4" s="8"/>
      <c r="Q4" s="8"/>
      <c r="R4" s="8"/>
      <c r="S4" s="8"/>
      <c r="T4" s="8"/>
      <c r="U4" s="8"/>
      <c r="V4" s="8"/>
      <c r="W4" s="8"/>
    </row>
    <row r="5" spans="1:23" ht="32.4" x14ac:dyDescent="0.3">
      <c r="A5" s="23" t="s">
        <v>66</v>
      </c>
      <c r="B5" s="369"/>
      <c r="C5" s="34" t="s">
        <v>141</v>
      </c>
      <c r="D5" s="54"/>
      <c r="E5" s="54"/>
      <c r="F5" s="32"/>
      <c r="G5" s="8"/>
      <c r="H5" s="8"/>
      <c r="I5" s="8"/>
      <c r="J5" s="8"/>
      <c r="K5" s="8"/>
      <c r="L5" s="8"/>
      <c r="M5" s="8"/>
      <c r="N5" s="8"/>
      <c r="O5" s="8"/>
      <c r="P5" s="8"/>
      <c r="Q5" s="8"/>
      <c r="R5" s="8"/>
      <c r="S5" s="8"/>
      <c r="T5" s="8"/>
      <c r="U5" s="8"/>
      <c r="V5" s="8"/>
      <c r="W5" s="8"/>
    </row>
    <row r="6" spans="1:23" ht="32.4" x14ac:dyDescent="0.3">
      <c r="A6" s="23" t="s">
        <v>5</v>
      </c>
      <c r="B6" s="369"/>
      <c r="C6" s="34" t="s">
        <v>142</v>
      </c>
      <c r="D6" s="54"/>
      <c r="E6" s="54"/>
      <c r="F6" s="32"/>
      <c r="G6" s="8"/>
      <c r="H6" s="8"/>
      <c r="I6" s="8"/>
      <c r="J6" s="8"/>
      <c r="K6" s="8"/>
      <c r="L6" s="8"/>
      <c r="M6" s="8"/>
      <c r="N6" s="8"/>
      <c r="O6" s="8"/>
      <c r="P6" s="8"/>
      <c r="Q6" s="8"/>
      <c r="R6" s="8"/>
      <c r="S6" s="8"/>
      <c r="T6" s="8"/>
      <c r="U6" s="8"/>
      <c r="V6" s="8"/>
      <c r="W6" s="8"/>
    </row>
    <row r="7" spans="1:23" ht="32.4" x14ac:dyDescent="0.3">
      <c r="A7" s="23" t="s">
        <v>70</v>
      </c>
      <c r="B7" s="369"/>
      <c r="C7" s="34" t="s">
        <v>143</v>
      </c>
      <c r="D7" s="54"/>
      <c r="E7" s="54"/>
      <c r="F7" s="32"/>
      <c r="G7" s="8"/>
      <c r="H7" s="8"/>
      <c r="I7" s="8"/>
      <c r="J7" s="8"/>
      <c r="K7" s="8"/>
      <c r="L7" s="8"/>
      <c r="M7" s="8"/>
      <c r="N7" s="8"/>
      <c r="O7" s="8"/>
      <c r="P7" s="8"/>
      <c r="Q7" s="8"/>
      <c r="R7" s="8"/>
      <c r="S7" s="8"/>
      <c r="T7" s="8"/>
      <c r="U7" s="8"/>
      <c r="V7" s="8"/>
      <c r="W7" s="8"/>
    </row>
    <row r="8" spans="1:23" ht="20.399999999999999" x14ac:dyDescent="0.3">
      <c r="A8" s="23"/>
      <c r="B8" s="369"/>
      <c r="C8" s="34" t="s">
        <v>144</v>
      </c>
      <c r="D8" s="54"/>
      <c r="E8" s="54"/>
      <c r="F8" s="35"/>
      <c r="G8" s="8"/>
      <c r="H8" s="8"/>
      <c r="I8" s="8"/>
      <c r="J8" s="8"/>
      <c r="K8" s="8"/>
      <c r="L8" s="8"/>
      <c r="M8" s="8"/>
      <c r="N8" s="8"/>
      <c r="O8" s="8"/>
      <c r="P8" s="8"/>
      <c r="Q8" s="8"/>
      <c r="R8" s="8"/>
      <c r="S8" s="8"/>
      <c r="T8" s="8"/>
      <c r="U8" s="8"/>
      <c r="V8" s="8"/>
      <c r="W8" s="8"/>
    </row>
    <row r="9" spans="1:23" ht="18" x14ac:dyDescent="0.3">
      <c r="A9" s="23"/>
      <c r="B9" s="369"/>
      <c r="C9" s="36" t="s">
        <v>145</v>
      </c>
      <c r="D9" s="54"/>
      <c r="E9" s="54"/>
      <c r="F9" s="24"/>
      <c r="G9" s="8"/>
      <c r="H9" s="8"/>
      <c r="I9" s="8"/>
      <c r="J9" s="8"/>
      <c r="K9" s="8"/>
      <c r="L9" s="8"/>
      <c r="M9" s="8"/>
      <c r="N9" s="8"/>
      <c r="O9" s="8"/>
      <c r="P9" s="8"/>
      <c r="Q9" s="8"/>
      <c r="R9" s="8"/>
      <c r="S9" s="8"/>
      <c r="T9" s="8"/>
      <c r="U9" s="8"/>
      <c r="V9" s="8"/>
      <c r="W9" s="8"/>
    </row>
    <row r="10" spans="1:23" ht="33.75" customHeight="1" x14ac:dyDescent="0.3">
      <c r="A10" s="23"/>
      <c r="B10" s="370" t="s">
        <v>45</v>
      </c>
      <c r="C10" s="37" t="s">
        <v>146</v>
      </c>
      <c r="D10" s="54"/>
      <c r="E10" s="54"/>
      <c r="F10" s="23" t="s">
        <v>114</v>
      </c>
      <c r="G10" s="8"/>
      <c r="H10" s="8"/>
      <c r="I10" s="8"/>
      <c r="J10" s="8"/>
      <c r="K10" s="8"/>
      <c r="L10" s="8"/>
      <c r="M10" s="8"/>
      <c r="N10" s="8"/>
      <c r="O10" s="8"/>
      <c r="P10" s="8"/>
      <c r="Q10" s="8"/>
      <c r="R10" s="8"/>
      <c r="S10" s="8"/>
      <c r="T10" s="8"/>
      <c r="U10" s="8"/>
      <c r="V10" s="8"/>
      <c r="W10" s="8"/>
    </row>
    <row r="11" spans="1:23" ht="18" x14ac:dyDescent="0.3">
      <c r="A11" s="23"/>
      <c r="B11" s="370"/>
      <c r="C11" s="38" t="s">
        <v>147</v>
      </c>
      <c r="D11" s="54"/>
      <c r="E11" s="54"/>
      <c r="F11" s="23" t="s">
        <v>115</v>
      </c>
      <c r="G11" s="8"/>
      <c r="H11" s="8"/>
      <c r="I11" s="8"/>
      <c r="J11" s="8"/>
      <c r="K11" s="8"/>
      <c r="L11" s="8"/>
      <c r="M11" s="8"/>
      <c r="N11" s="8"/>
      <c r="O11" s="8"/>
      <c r="P11" s="8"/>
      <c r="Q11" s="8"/>
      <c r="R11" s="8"/>
      <c r="S11" s="8"/>
      <c r="T11" s="8"/>
      <c r="U11" s="8"/>
      <c r="V11" s="8"/>
      <c r="W11" s="8"/>
    </row>
    <row r="12" spans="1:23" ht="18" x14ac:dyDescent="0.3">
      <c r="A12" s="23"/>
      <c r="B12" s="370"/>
      <c r="C12" s="38" t="s">
        <v>148</v>
      </c>
      <c r="D12" s="54"/>
      <c r="E12" s="54"/>
      <c r="F12" s="23" t="s">
        <v>116</v>
      </c>
      <c r="G12" s="8"/>
      <c r="H12" s="8"/>
      <c r="I12" s="8"/>
      <c r="J12" s="8"/>
      <c r="K12" s="8"/>
      <c r="L12" s="8"/>
      <c r="M12" s="8"/>
      <c r="N12" s="8"/>
      <c r="O12" s="8"/>
      <c r="P12" s="8"/>
      <c r="Q12" s="8"/>
      <c r="R12" s="8"/>
      <c r="S12" s="8"/>
      <c r="T12" s="8"/>
      <c r="U12" s="8"/>
      <c r="V12" s="8"/>
      <c r="W12" s="8"/>
    </row>
    <row r="13" spans="1:23" ht="18" x14ac:dyDescent="0.3">
      <c r="A13" s="23"/>
      <c r="B13" s="370"/>
      <c r="C13" s="38" t="s">
        <v>149</v>
      </c>
      <c r="D13" s="54"/>
      <c r="E13" s="54"/>
      <c r="F13" s="23" t="s">
        <v>117</v>
      </c>
      <c r="G13" s="8"/>
      <c r="H13" s="8"/>
      <c r="I13" s="8"/>
      <c r="J13" s="8"/>
      <c r="K13" s="8"/>
      <c r="L13" s="8"/>
      <c r="M13" s="8"/>
      <c r="N13" s="8"/>
      <c r="O13" s="8"/>
      <c r="P13" s="8"/>
      <c r="Q13" s="8"/>
      <c r="R13" s="8"/>
      <c r="S13" s="8"/>
      <c r="T13" s="8"/>
      <c r="U13" s="8"/>
      <c r="V13" s="8"/>
      <c r="W13" s="8"/>
    </row>
    <row r="14" spans="1:23" ht="36" x14ac:dyDescent="0.3">
      <c r="A14" s="23"/>
      <c r="B14" s="370"/>
      <c r="C14" s="38" t="s">
        <v>150</v>
      </c>
      <c r="D14" s="54"/>
      <c r="E14" s="54"/>
      <c r="F14" s="23" t="s">
        <v>118</v>
      </c>
      <c r="G14" s="8"/>
      <c r="H14" s="8"/>
      <c r="I14" s="8"/>
      <c r="J14" s="8"/>
      <c r="K14" s="8"/>
      <c r="L14" s="8"/>
      <c r="M14" s="8"/>
      <c r="N14" s="8"/>
      <c r="O14" s="8"/>
      <c r="P14" s="8"/>
      <c r="Q14" s="8"/>
      <c r="R14" s="8"/>
      <c r="S14" s="8"/>
      <c r="T14" s="8"/>
      <c r="U14" s="8"/>
      <c r="V14" s="8"/>
      <c r="W14" s="8"/>
    </row>
    <row r="15" spans="1:23" ht="36" x14ac:dyDescent="0.3">
      <c r="A15" s="23"/>
      <c r="B15" s="370"/>
      <c r="C15" s="39" t="s">
        <v>151</v>
      </c>
      <c r="D15" s="54"/>
      <c r="E15" s="54"/>
      <c r="F15" s="23"/>
      <c r="G15" s="8"/>
      <c r="H15" s="8"/>
      <c r="I15" s="8"/>
      <c r="J15" s="8"/>
      <c r="K15" s="8"/>
      <c r="L15" s="8"/>
      <c r="M15" s="8"/>
      <c r="N15" s="8"/>
      <c r="O15" s="8"/>
      <c r="P15" s="8"/>
      <c r="Q15" s="8"/>
    </row>
    <row r="16" spans="1:23" ht="18" x14ac:dyDescent="0.3">
      <c r="A16" s="23"/>
      <c r="B16" s="371" t="s">
        <v>46</v>
      </c>
      <c r="C16" s="37" t="s">
        <v>152</v>
      </c>
      <c r="D16" s="54"/>
      <c r="E16" s="54"/>
      <c r="F16" s="23"/>
      <c r="G16" s="8"/>
      <c r="H16" s="8"/>
      <c r="I16" s="8"/>
      <c r="J16" s="8"/>
      <c r="K16" s="8"/>
      <c r="L16" s="8"/>
      <c r="M16" s="8"/>
      <c r="N16" s="8"/>
      <c r="O16" s="8"/>
      <c r="P16" s="8"/>
      <c r="Q16" s="8"/>
    </row>
    <row r="17" spans="1:17" ht="36" x14ac:dyDescent="0.3">
      <c r="A17" s="23"/>
      <c r="B17" s="371"/>
      <c r="C17" s="38" t="s">
        <v>153</v>
      </c>
      <c r="D17" s="54"/>
      <c r="E17" s="54"/>
      <c r="F17" s="25"/>
      <c r="G17" s="8"/>
      <c r="H17" s="8"/>
      <c r="I17" s="8"/>
      <c r="J17" s="8"/>
      <c r="K17" s="8"/>
      <c r="L17" s="8"/>
      <c r="M17" s="8"/>
      <c r="N17" s="8"/>
      <c r="O17" s="8"/>
      <c r="P17" s="8"/>
      <c r="Q17" s="8"/>
    </row>
    <row r="18" spans="1:17" ht="36" x14ac:dyDescent="0.3">
      <c r="A18" s="23"/>
      <c r="B18" s="371"/>
      <c r="C18" s="38" t="s">
        <v>154</v>
      </c>
      <c r="D18" s="54"/>
      <c r="E18" s="54"/>
      <c r="F18" s="25"/>
      <c r="G18" s="8"/>
      <c r="H18" s="8"/>
      <c r="I18" s="8"/>
      <c r="J18" s="8"/>
      <c r="K18" s="8"/>
      <c r="L18" s="8"/>
      <c r="M18" s="8"/>
      <c r="N18" s="8"/>
      <c r="O18" s="8"/>
      <c r="P18" s="8"/>
      <c r="Q18" s="8"/>
    </row>
    <row r="19" spans="1:17" ht="18" x14ac:dyDescent="0.3">
      <c r="A19" s="23"/>
      <c r="B19" s="371"/>
      <c r="C19" s="38" t="s">
        <v>155</v>
      </c>
      <c r="D19" s="54"/>
      <c r="E19" s="54"/>
      <c r="F19" s="25"/>
      <c r="G19" s="8"/>
      <c r="H19" s="8"/>
      <c r="I19" s="8"/>
      <c r="J19" s="8"/>
      <c r="K19" s="8"/>
      <c r="L19" s="8"/>
      <c r="M19" s="8"/>
      <c r="N19" s="8"/>
      <c r="O19" s="8"/>
      <c r="P19" s="8"/>
      <c r="Q19" s="8"/>
    </row>
    <row r="20" spans="1:17" ht="36" x14ac:dyDescent="0.3">
      <c r="A20" s="23"/>
      <c r="B20" s="371"/>
      <c r="C20" s="38" t="s">
        <v>156</v>
      </c>
      <c r="D20" s="54"/>
      <c r="E20" s="54"/>
      <c r="F20" s="25"/>
      <c r="G20" s="8"/>
      <c r="H20" s="8"/>
      <c r="I20" s="8"/>
      <c r="J20" s="8"/>
      <c r="K20" s="8"/>
      <c r="L20" s="8"/>
      <c r="M20" s="8"/>
      <c r="N20" s="8"/>
      <c r="O20" s="8"/>
      <c r="P20" s="8"/>
      <c r="Q20" s="8"/>
    </row>
    <row r="21" spans="1:17" ht="36" x14ac:dyDescent="0.3">
      <c r="A21" s="23"/>
      <c r="B21" s="371"/>
      <c r="C21" s="39" t="s">
        <v>157</v>
      </c>
      <c r="D21" s="54"/>
      <c r="E21" s="54"/>
      <c r="F21" s="40"/>
      <c r="G21" s="8"/>
      <c r="H21" s="8"/>
      <c r="I21" s="8"/>
      <c r="J21" s="8"/>
      <c r="K21" s="8"/>
      <c r="L21" s="8"/>
      <c r="M21" s="8"/>
      <c r="N21" s="8"/>
      <c r="O21" s="8"/>
      <c r="P21" s="8"/>
      <c r="Q21" s="8"/>
    </row>
    <row r="22" spans="1:17" ht="20.399999999999999" x14ac:dyDescent="0.3">
      <c r="A22" s="23"/>
      <c r="B22" s="372" t="s">
        <v>47</v>
      </c>
      <c r="C22" s="37" t="s">
        <v>158</v>
      </c>
      <c r="D22" s="54"/>
      <c r="E22" s="54"/>
      <c r="F22" s="40"/>
      <c r="G22" s="8"/>
      <c r="H22" s="8"/>
      <c r="I22" s="8"/>
      <c r="J22" s="8"/>
      <c r="K22" s="8"/>
      <c r="L22" s="8"/>
      <c r="M22" s="8"/>
      <c r="N22" s="8"/>
      <c r="O22" s="8"/>
      <c r="P22" s="8"/>
      <c r="Q22" s="8"/>
    </row>
    <row r="23" spans="1:17" ht="36" x14ac:dyDescent="0.3">
      <c r="A23" s="23"/>
      <c r="B23" s="372"/>
      <c r="C23" s="38" t="s">
        <v>159</v>
      </c>
      <c r="D23" s="54"/>
      <c r="E23" s="54"/>
      <c r="F23" s="40"/>
      <c r="G23" s="8"/>
      <c r="H23" s="8"/>
      <c r="I23" s="8"/>
      <c r="J23" s="8"/>
      <c r="K23" s="8"/>
      <c r="L23" s="8"/>
      <c r="M23" s="8"/>
      <c r="N23" s="8"/>
      <c r="O23" s="8"/>
      <c r="P23" s="8"/>
      <c r="Q23" s="8"/>
    </row>
    <row r="24" spans="1:17" ht="36" x14ac:dyDescent="0.3">
      <c r="A24" s="23"/>
      <c r="B24" s="372"/>
      <c r="C24" s="38" t="s">
        <v>160</v>
      </c>
      <c r="D24" s="54"/>
      <c r="E24" s="54"/>
      <c r="F24" s="40"/>
      <c r="G24" s="8"/>
      <c r="H24" s="8"/>
      <c r="I24" s="8"/>
      <c r="J24" s="8"/>
      <c r="K24" s="8"/>
      <c r="L24" s="8"/>
      <c r="M24" s="8"/>
      <c r="N24" s="8"/>
      <c r="O24" s="8"/>
      <c r="P24" s="8"/>
      <c r="Q24" s="8"/>
    </row>
    <row r="25" spans="1:17" ht="20.399999999999999" x14ac:dyDescent="0.3">
      <c r="A25" s="23"/>
      <c r="B25" s="372"/>
      <c r="C25" s="38" t="s">
        <v>161</v>
      </c>
      <c r="D25" s="54"/>
      <c r="E25" s="54"/>
      <c r="F25" s="40"/>
      <c r="G25" s="8"/>
      <c r="H25" s="8"/>
      <c r="I25" s="8"/>
      <c r="J25" s="8"/>
      <c r="K25" s="8"/>
      <c r="L25" s="8"/>
      <c r="M25" s="8"/>
      <c r="N25" s="8"/>
      <c r="O25" s="8"/>
      <c r="P25" s="8"/>
      <c r="Q25" s="8"/>
    </row>
    <row r="26" spans="1:17" ht="36" x14ac:dyDescent="0.3">
      <c r="A26" s="23"/>
      <c r="B26" s="372"/>
      <c r="C26" s="38" t="s">
        <v>162</v>
      </c>
      <c r="D26" s="54"/>
      <c r="E26" s="54"/>
      <c r="F26" s="40"/>
      <c r="G26" s="8"/>
      <c r="H26" s="8"/>
      <c r="I26" s="8"/>
      <c r="J26" s="8"/>
      <c r="K26" s="8"/>
      <c r="L26" s="8"/>
      <c r="M26" s="8"/>
      <c r="N26" s="8"/>
      <c r="O26" s="8"/>
      <c r="P26" s="8"/>
      <c r="Q26" s="8"/>
    </row>
    <row r="27" spans="1:17" ht="36" x14ac:dyDescent="0.3">
      <c r="A27" s="23"/>
      <c r="B27" s="372"/>
      <c r="C27" s="39" t="s">
        <v>163</v>
      </c>
      <c r="D27" s="54"/>
      <c r="E27" s="54"/>
      <c r="F27" s="40"/>
      <c r="G27" s="8"/>
      <c r="H27" s="8"/>
      <c r="I27" s="8"/>
      <c r="J27" s="8"/>
      <c r="K27" s="8"/>
      <c r="L27" s="8"/>
      <c r="M27" s="8"/>
      <c r="N27" s="8"/>
      <c r="O27" s="8"/>
      <c r="P27" s="8"/>
      <c r="Q27" s="8"/>
    </row>
    <row r="28" spans="1:17" ht="20.399999999999999" x14ac:dyDescent="0.3">
      <c r="A28" s="23"/>
      <c r="B28" s="367" t="s">
        <v>48</v>
      </c>
      <c r="C28" s="37" t="s">
        <v>164</v>
      </c>
      <c r="D28" s="54"/>
      <c r="E28" s="54"/>
      <c r="F28" s="40"/>
      <c r="G28" s="8"/>
      <c r="H28" s="8"/>
      <c r="I28" s="8"/>
      <c r="J28" s="8"/>
      <c r="K28" s="8"/>
      <c r="L28" s="8"/>
      <c r="M28" s="8"/>
      <c r="N28" s="8"/>
      <c r="O28" s="8"/>
      <c r="P28" s="8"/>
      <c r="Q28" s="8"/>
    </row>
    <row r="29" spans="1:17" ht="20.399999999999999" x14ac:dyDescent="0.3">
      <c r="A29" s="23"/>
      <c r="B29" s="367"/>
      <c r="C29" s="38" t="s">
        <v>165</v>
      </c>
      <c r="D29" s="54"/>
      <c r="E29" s="54"/>
      <c r="F29" s="40"/>
      <c r="G29" s="8"/>
      <c r="H29" s="8"/>
      <c r="I29" s="8"/>
      <c r="J29" s="8"/>
      <c r="K29" s="8"/>
      <c r="L29" s="8"/>
      <c r="M29" s="8"/>
      <c r="N29" s="8"/>
      <c r="O29" s="8"/>
      <c r="P29" s="8"/>
      <c r="Q29" s="8"/>
    </row>
    <row r="30" spans="1:17" ht="20.399999999999999" x14ac:dyDescent="0.3">
      <c r="A30" s="23"/>
      <c r="B30" s="367"/>
      <c r="C30" s="38" t="s">
        <v>166</v>
      </c>
      <c r="D30" s="54"/>
      <c r="E30" s="54"/>
      <c r="F30" s="40"/>
      <c r="G30" s="8"/>
      <c r="H30" s="8"/>
      <c r="I30" s="8"/>
      <c r="J30" s="8"/>
      <c r="K30" s="8"/>
      <c r="L30" s="8"/>
      <c r="M30" s="8"/>
      <c r="N30" s="8"/>
      <c r="O30" s="8"/>
      <c r="P30" s="8"/>
      <c r="Q30" s="8"/>
    </row>
    <row r="31" spans="1:17" ht="36" x14ac:dyDescent="0.3">
      <c r="A31" s="23"/>
      <c r="B31" s="367"/>
      <c r="C31" s="38" t="s">
        <v>167</v>
      </c>
      <c r="D31" s="54"/>
      <c r="E31" s="54"/>
      <c r="F31" s="40"/>
      <c r="G31" s="8"/>
      <c r="H31" s="8"/>
      <c r="I31" s="8"/>
      <c r="J31" s="8"/>
      <c r="K31" s="8"/>
      <c r="L31" s="8"/>
      <c r="M31" s="8"/>
      <c r="N31" s="8"/>
      <c r="O31" s="8"/>
      <c r="P31" s="8"/>
      <c r="Q31" s="8"/>
    </row>
    <row r="32" spans="1:17" ht="36" x14ac:dyDescent="0.3">
      <c r="A32" s="23"/>
      <c r="B32" s="367"/>
      <c r="C32" s="38" t="s">
        <v>168</v>
      </c>
      <c r="D32" s="54"/>
      <c r="E32" s="54"/>
      <c r="F32" s="40"/>
      <c r="G32" s="8"/>
      <c r="H32" s="8"/>
      <c r="I32" s="8"/>
      <c r="J32" s="8"/>
      <c r="K32" s="8"/>
      <c r="L32" s="8"/>
      <c r="M32" s="8"/>
      <c r="N32" s="8"/>
      <c r="O32" s="8"/>
      <c r="P32" s="8"/>
      <c r="Q32" s="8"/>
    </row>
    <row r="33" spans="1:17" ht="36" x14ac:dyDescent="0.3">
      <c r="A33" s="23"/>
      <c r="B33" s="367"/>
      <c r="C33" s="39" t="s">
        <v>169</v>
      </c>
      <c r="D33" s="54"/>
      <c r="E33" s="54"/>
      <c r="F33" s="40"/>
      <c r="G33" s="8"/>
      <c r="H33" s="8"/>
      <c r="I33" s="8"/>
      <c r="J33" s="8"/>
      <c r="K33" s="8"/>
      <c r="L33" s="8"/>
      <c r="M33" s="8"/>
      <c r="N33" s="8"/>
      <c r="O33" s="8"/>
      <c r="P33" s="8"/>
      <c r="Q33" s="8"/>
    </row>
    <row r="34" spans="1:17" ht="20.399999999999999" x14ac:dyDescent="0.3">
      <c r="A34" s="23"/>
      <c r="B34" s="23"/>
      <c r="C34" s="40"/>
      <c r="D34" s="40"/>
      <c r="E34" s="40"/>
      <c r="F34" s="40"/>
      <c r="G34" s="8"/>
      <c r="H34" s="8"/>
      <c r="I34" s="8"/>
      <c r="J34" s="8"/>
      <c r="K34" s="8"/>
      <c r="L34" s="8"/>
      <c r="M34" s="8"/>
      <c r="N34" s="8"/>
      <c r="O34" s="8"/>
      <c r="P34" s="8"/>
      <c r="Q34" s="8"/>
    </row>
    <row r="35" spans="1:17" ht="20.399999999999999" x14ac:dyDescent="0.3">
      <c r="A35" s="23"/>
      <c r="B35" s="23"/>
      <c r="C35" s="40"/>
      <c r="D35" s="40"/>
      <c r="E35" s="40"/>
      <c r="F35" s="40"/>
      <c r="G35" s="8"/>
      <c r="H35" s="8"/>
      <c r="I35" s="8"/>
      <c r="J35" s="8"/>
      <c r="K35" s="8"/>
      <c r="L35" s="8"/>
      <c r="M35" s="8"/>
      <c r="N35" s="8"/>
      <c r="O35" s="8"/>
      <c r="P35" s="8"/>
      <c r="Q35" s="8"/>
    </row>
    <row r="36" spans="1:17" ht="20.399999999999999" x14ac:dyDescent="0.3">
      <c r="A36" s="23"/>
      <c r="B36" s="23"/>
      <c r="C36" s="40"/>
      <c r="D36" s="40"/>
      <c r="E36" s="40"/>
      <c r="F36" s="40"/>
      <c r="G36" s="8"/>
      <c r="H36" s="8"/>
      <c r="I36" s="8"/>
      <c r="J36" s="8"/>
      <c r="K36" s="8"/>
      <c r="L36" s="8"/>
      <c r="M36" s="8"/>
      <c r="N36" s="8"/>
      <c r="O36" s="8"/>
      <c r="P36" s="8"/>
      <c r="Q36" s="8"/>
    </row>
    <row r="37" spans="1:17" ht="20.399999999999999" x14ac:dyDescent="0.3">
      <c r="A37" s="23"/>
      <c r="B37" s="23"/>
      <c r="C37" s="40"/>
      <c r="D37" s="40"/>
      <c r="E37" s="40"/>
      <c r="F37" s="40"/>
      <c r="G37" s="8"/>
      <c r="H37" s="8"/>
      <c r="I37" s="8"/>
      <c r="J37" s="8"/>
      <c r="K37" s="8"/>
      <c r="L37" s="8"/>
      <c r="M37" s="8"/>
      <c r="N37" s="8"/>
      <c r="O37" s="8"/>
      <c r="P37" s="8"/>
      <c r="Q37" s="8"/>
    </row>
    <row r="38" spans="1:17" ht="20.399999999999999" x14ac:dyDescent="0.3">
      <c r="A38" s="23"/>
      <c r="B38" s="23"/>
      <c r="C38" s="40"/>
      <c r="D38" s="40"/>
      <c r="E38" s="40"/>
      <c r="F38" s="40"/>
      <c r="G38" s="8"/>
      <c r="H38" s="8"/>
      <c r="I38" s="8"/>
      <c r="J38" s="8"/>
      <c r="K38" s="8"/>
      <c r="L38" s="8"/>
      <c r="M38" s="8"/>
      <c r="N38" s="8"/>
      <c r="O38" s="8"/>
      <c r="P38" s="8"/>
      <c r="Q38" s="8"/>
    </row>
    <row r="39" spans="1:17" ht="20.399999999999999" x14ac:dyDescent="0.3">
      <c r="A39" s="23"/>
      <c r="B39" s="23"/>
      <c r="C39" s="40"/>
      <c r="D39" s="40"/>
      <c r="E39" s="40"/>
      <c r="F39" s="40"/>
      <c r="G39" s="8"/>
      <c r="H39" s="8"/>
      <c r="I39" s="8"/>
      <c r="J39" s="8"/>
      <c r="K39" s="8"/>
      <c r="L39" s="8"/>
      <c r="M39" s="8"/>
      <c r="N39" s="8"/>
      <c r="O39" s="8"/>
      <c r="P39" s="8"/>
      <c r="Q39" s="8"/>
    </row>
    <row r="40" spans="1:17" ht="20.399999999999999" x14ac:dyDescent="0.3">
      <c r="A40" s="23"/>
      <c r="B40" s="23"/>
      <c r="C40" s="40"/>
      <c r="D40" s="40"/>
      <c r="E40" s="40"/>
      <c r="F40" s="40"/>
      <c r="G40" s="8"/>
      <c r="H40" s="8"/>
      <c r="I40" s="8"/>
      <c r="J40" s="8"/>
      <c r="K40" s="8"/>
      <c r="L40" s="8"/>
      <c r="M40" s="8"/>
      <c r="N40" s="8"/>
      <c r="O40" s="8"/>
      <c r="P40" s="8"/>
      <c r="Q40" s="8"/>
    </row>
    <row r="41" spans="1:17" ht="20.399999999999999" x14ac:dyDescent="0.3">
      <c r="A41" s="23"/>
      <c r="B41" s="23"/>
      <c r="C41" s="40"/>
      <c r="D41" s="40"/>
      <c r="E41" s="40"/>
      <c r="F41" s="40"/>
      <c r="G41" s="8"/>
      <c r="H41" s="8"/>
      <c r="I41" s="8"/>
      <c r="J41" s="8"/>
      <c r="K41" s="8"/>
      <c r="L41" s="8"/>
      <c r="M41" s="8"/>
      <c r="N41" s="8"/>
      <c r="O41" s="8"/>
      <c r="P41" s="8"/>
      <c r="Q41" s="8"/>
    </row>
    <row r="42" spans="1:17" ht="20.399999999999999" x14ac:dyDescent="0.3">
      <c r="A42" s="23"/>
      <c r="B42" s="23"/>
      <c r="C42" s="40"/>
      <c r="D42" s="40"/>
      <c r="E42" s="40"/>
      <c r="F42" s="40"/>
      <c r="G42" s="8"/>
      <c r="H42" s="8"/>
      <c r="I42" s="8"/>
      <c r="J42" s="8"/>
      <c r="K42" s="8"/>
      <c r="L42" s="8"/>
      <c r="M42" s="8"/>
      <c r="N42" s="8"/>
      <c r="O42" s="8"/>
      <c r="P42" s="8"/>
      <c r="Q42" s="8"/>
    </row>
    <row r="43" spans="1:17" ht="20.399999999999999" x14ac:dyDescent="0.3">
      <c r="A43" s="23"/>
      <c r="B43" s="23"/>
      <c r="C43" s="40"/>
      <c r="D43" s="40"/>
      <c r="E43" s="40"/>
      <c r="F43" s="40"/>
      <c r="G43" s="8"/>
      <c r="H43" s="8"/>
      <c r="I43" s="8"/>
      <c r="J43" s="8"/>
      <c r="K43" s="8"/>
      <c r="L43" s="8"/>
      <c r="M43" s="8"/>
      <c r="N43" s="8"/>
      <c r="O43" s="8"/>
      <c r="P43" s="8"/>
      <c r="Q43" s="8"/>
    </row>
    <row r="44" spans="1:17" ht="20.399999999999999" x14ac:dyDescent="0.3">
      <c r="A44" s="23"/>
      <c r="B44" s="23"/>
      <c r="C44" s="40"/>
      <c r="D44" s="40"/>
      <c r="E44" s="40"/>
      <c r="F44" s="40"/>
      <c r="G44" s="8"/>
      <c r="H44" s="8"/>
      <c r="I44" s="8"/>
      <c r="J44" s="8"/>
      <c r="K44" s="8"/>
      <c r="L44" s="8"/>
      <c r="M44" s="8"/>
      <c r="N44" s="8"/>
      <c r="O44" s="8"/>
      <c r="P44" s="8"/>
      <c r="Q44" s="8"/>
    </row>
    <row r="45" spans="1:17" ht="20.399999999999999" x14ac:dyDescent="0.3">
      <c r="A45" s="23"/>
      <c r="B45" s="23"/>
      <c r="C45" s="40"/>
      <c r="D45" s="40"/>
      <c r="E45" s="40"/>
      <c r="F45" s="40"/>
      <c r="G45" s="8"/>
      <c r="H45" s="8"/>
      <c r="I45" s="8"/>
      <c r="J45" s="8"/>
      <c r="K45" s="8"/>
      <c r="L45" s="8"/>
      <c r="M45" s="8"/>
      <c r="N45" s="8"/>
      <c r="O45" s="8"/>
      <c r="P45" s="8"/>
      <c r="Q45" s="8"/>
    </row>
    <row r="46" spans="1:17" ht="20.399999999999999" x14ac:dyDescent="0.3">
      <c r="A46" s="23"/>
      <c r="B46" s="23"/>
      <c r="C46" s="40"/>
      <c r="D46" s="40"/>
      <c r="E46" s="40"/>
      <c r="F46" s="40"/>
      <c r="G46" s="8"/>
      <c r="H46" s="8"/>
      <c r="I46" s="8"/>
      <c r="J46" s="8"/>
      <c r="K46" s="8"/>
      <c r="L46" s="8"/>
      <c r="M46" s="8"/>
      <c r="N46" s="8"/>
      <c r="O46" s="8"/>
      <c r="P46" s="8"/>
      <c r="Q46" s="8"/>
    </row>
    <row r="47" spans="1:17" ht="20.399999999999999" x14ac:dyDescent="0.3">
      <c r="A47" s="23"/>
      <c r="B47" s="23"/>
      <c r="C47" s="40"/>
      <c r="D47" s="40"/>
      <c r="E47" s="40"/>
      <c r="F47" s="40"/>
      <c r="G47" s="8"/>
      <c r="H47" s="8"/>
      <c r="I47" s="8"/>
      <c r="J47" s="8"/>
      <c r="K47" s="8"/>
      <c r="L47" s="8"/>
      <c r="M47" s="8"/>
      <c r="N47" s="8"/>
      <c r="O47" s="8"/>
      <c r="P47" s="8"/>
      <c r="Q47" s="8"/>
    </row>
    <row r="48" spans="1:17" ht="20.399999999999999" x14ac:dyDescent="0.3">
      <c r="A48" s="23"/>
      <c r="B48" s="23"/>
      <c r="C48" s="40"/>
      <c r="D48" s="40"/>
      <c r="E48" s="40"/>
      <c r="F48" s="40"/>
      <c r="G48" s="8"/>
      <c r="H48" s="8"/>
      <c r="I48" s="8"/>
      <c r="J48" s="8"/>
      <c r="K48" s="8"/>
      <c r="L48" s="8"/>
      <c r="M48" s="8"/>
      <c r="N48" s="8"/>
      <c r="O48" s="8"/>
      <c r="P48" s="8"/>
      <c r="Q48" s="8"/>
    </row>
    <row r="49" spans="1:17" ht="20.399999999999999" x14ac:dyDescent="0.3">
      <c r="A49" s="23"/>
      <c r="B49" s="23"/>
      <c r="C49" s="40"/>
      <c r="D49" s="40"/>
      <c r="E49" s="40"/>
      <c r="F49" s="40"/>
      <c r="G49" s="8"/>
      <c r="H49" s="8"/>
      <c r="I49" s="8"/>
      <c r="J49" s="8"/>
      <c r="K49" s="8"/>
      <c r="L49" s="8"/>
      <c r="M49" s="8"/>
      <c r="N49" s="8"/>
      <c r="O49" s="8"/>
      <c r="P49" s="8"/>
      <c r="Q49" s="8"/>
    </row>
    <row r="50" spans="1:17" ht="20.399999999999999" x14ac:dyDescent="0.3">
      <c r="A50" s="23"/>
      <c r="B50" s="23"/>
      <c r="C50" s="40"/>
      <c r="D50" s="40"/>
      <c r="E50" s="40"/>
      <c r="F50" s="40"/>
      <c r="G50" s="8"/>
      <c r="H50" s="8"/>
      <c r="I50" s="8"/>
      <c r="J50" s="8"/>
      <c r="K50" s="8"/>
      <c r="L50" s="8"/>
      <c r="M50" s="8"/>
      <c r="N50" s="8"/>
      <c r="O50" s="8"/>
      <c r="P50" s="8"/>
      <c r="Q50" s="8"/>
    </row>
    <row r="51" spans="1:17" ht="20.399999999999999" x14ac:dyDescent="0.3">
      <c r="A51" s="23"/>
      <c r="B51" s="5"/>
      <c r="C51" s="41"/>
      <c r="D51" s="41"/>
      <c r="E51" s="41"/>
      <c r="F51" s="41"/>
    </row>
    <row r="52" spans="1:17" ht="20.399999999999999" x14ac:dyDescent="0.3">
      <c r="A52" s="23"/>
      <c r="B52" s="5"/>
      <c r="C52" s="41"/>
      <c r="D52" s="41"/>
      <c r="E52" s="41"/>
      <c r="F52" s="41"/>
    </row>
    <row r="53" spans="1:17" ht="20.399999999999999" x14ac:dyDescent="0.3">
      <c r="A53" s="23"/>
      <c r="B53" s="5"/>
      <c r="C53" s="41"/>
      <c r="D53" s="41"/>
      <c r="E53" s="41"/>
      <c r="F53" s="41"/>
    </row>
    <row r="54" spans="1:17" ht="20.399999999999999" x14ac:dyDescent="0.3">
      <c r="A54" s="23"/>
      <c r="B54" s="5"/>
      <c r="C54" s="41"/>
      <c r="D54" s="41"/>
      <c r="E54" s="41"/>
      <c r="F54" s="41"/>
    </row>
    <row r="55" spans="1:17" ht="20.399999999999999" x14ac:dyDescent="0.3">
      <c r="A55" s="23"/>
      <c r="B55" s="5"/>
      <c r="C55" s="41"/>
      <c r="D55" s="41"/>
      <c r="E55" s="41"/>
      <c r="F55" s="41"/>
    </row>
    <row r="56" spans="1:17" ht="20.399999999999999" x14ac:dyDescent="0.3">
      <c r="A56" s="23"/>
      <c r="B56" s="5"/>
      <c r="C56" s="41"/>
      <c r="D56" s="41"/>
      <c r="E56" s="41"/>
      <c r="F56" s="41"/>
    </row>
    <row r="57" spans="1:17" ht="20.399999999999999" x14ac:dyDescent="0.3">
      <c r="A57" s="23"/>
      <c r="B57" s="5"/>
      <c r="C57" s="41"/>
      <c r="D57" s="41"/>
      <c r="E57" s="41"/>
      <c r="F57" s="41"/>
    </row>
    <row r="58" spans="1:17" ht="20.399999999999999" x14ac:dyDescent="0.3">
      <c r="A58" s="23"/>
      <c r="B58" s="5"/>
      <c r="C58" s="41"/>
      <c r="D58" s="41"/>
      <c r="E58" s="41"/>
      <c r="F58" s="41"/>
    </row>
    <row r="59" spans="1:17" ht="20.399999999999999" x14ac:dyDescent="0.3">
      <c r="A59" s="23"/>
      <c r="B59" s="5"/>
      <c r="C59" s="41"/>
      <c r="D59" s="41"/>
      <c r="E59" s="41"/>
      <c r="F59" s="41"/>
    </row>
    <row r="60" spans="1:17" ht="20.399999999999999" x14ac:dyDescent="0.3">
      <c r="A60" s="23"/>
      <c r="B60" s="5"/>
      <c r="C60" s="41"/>
      <c r="D60" s="41"/>
      <c r="E60" s="41"/>
      <c r="F60" s="41"/>
    </row>
    <row r="61" spans="1:17" ht="20.399999999999999" x14ac:dyDescent="0.3">
      <c r="A61" s="23"/>
      <c r="B61" s="5"/>
      <c r="C61" s="41"/>
      <c r="D61" s="41"/>
      <c r="E61" s="41"/>
      <c r="F61" s="41"/>
    </row>
    <row r="62" spans="1:17" ht="20.399999999999999" x14ac:dyDescent="0.3">
      <c r="A62" s="23"/>
      <c r="B62" s="5"/>
      <c r="C62" s="41"/>
      <c r="D62" s="41"/>
      <c r="E62" s="41"/>
      <c r="F62" s="41"/>
    </row>
    <row r="63" spans="1:17" ht="20.399999999999999" x14ac:dyDescent="0.3">
      <c r="A63" s="23"/>
      <c r="B63" s="5"/>
      <c r="C63" s="41"/>
      <c r="D63" s="41"/>
      <c r="E63" s="41"/>
      <c r="F63" s="41"/>
    </row>
    <row r="64" spans="1:17" ht="20.399999999999999" x14ac:dyDescent="0.3">
      <c r="A64" s="23"/>
      <c r="B64" s="5"/>
      <c r="C64" s="41"/>
      <c r="D64" s="41"/>
      <c r="E64" s="41"/>
      <c r="F64" s="41"/>
    </row>
    <row r="65" spans="1:6" ht="20.399999999999999" x14ac:dyDescent="0.3">
      <c r="A65" s="23"/>
      <c r="B65" s="5"/>
      <c r="C65" s="41"/>
      <c r="D65" s="41"/>
      <c r="E65" s="41"/>
      <c r="F65" s="41"/>
    </row>
    <row r="66" spans="1:6" ht="20.399999999999999" x14ac:dyDescent="0.3">
      <c r="A66" s="23"/>
      <c r="B66" s="5"/>
      <c r="C66" s="41"/>
      <c r="D66" s="41"/>
      <c r="E66" s="41"/>
      <c r="F66" s="41"/>
    </row>
    <row r="67" spans="1:6" ht="20.399999999999999" x14ac:dyDescent="0.3">
      <c r="A67" s="23"/>
      <c r="B67" s="5"/>
      <c r="C67" s="41"/>
      <c r="D67" s="41"/>
      <c r="E67" s="41"/>
      <c r="F67" s="41"/>
    </row>
    <row r="68" spans="1:6" ht="20.399999999999999" x14ac:dyDescent="0.3">
      <c r="A68" s="23"/>
      <c r="B68" s="5"/>
      <c r="C68" s="41"/>
      <c r="D68" s="41"/>
      <c r="E68" s="41"/>
      <c r="F68" s="41"/>
    </row>
    <row r="69" spans="1:6" ht="20.399999999999999" x14ac:dyDescent="0.3">
      <c r="A69" s="23"/>
      <c r="B69" s="5"/>
      <c r="C69" s="41"/>
      <c r="D69" s="41"/>
      <c r="E69" s="41"/>
      <c r="F69" s="41"/>
    </row>
    <row r="70" spans="1:6" ht="20.399999999999999" x14ac:dyDescent="0.3">
      <c r="A70" s="23"/>
      <c r="B70" s="5"/>
      <c r="C70" s="41"/>
      <c r="D70" s="41"/>
      <c r="E70" s="41"/>
      <c r="F70" s="41"/>
    </row>
    <row r="71" spans="1:6" ht="20.399999999999999" x14ac:dyDescent="0.3">
      <c r="A71" s="23"/>
      <c r="B71" s="5"/>
      <c r="C71" s="41"/>
      <c r="D71" s="41"/>
      <c r="E71" s="41"/>
      <c r="F71" s="41"/>
    </row>
    <row r="72" spans="1:6" ht="20.399999999999999" x14ac:dyDescent="0.3">
      <c r="A72" s="23"/>
      <c r="B72" s="5"/>
      <c r="C72" s="41"/>
      <c r="D72" s="41"/>
      <c r="E72" s="41"/>
      <c r="F72" s="41"/>
    </row>
    <row r="73" spans="1:6" ht="20.399999999999999" x14ac:dyDescent="0.3">
      <c r="A73" s="23"/>
      <c r="B73" s="5"/>
      <c r="C73" s="41"/>
      <c r="D73" s="41"/>
      <c r="E73" s="41"/>
      <c r="F73" s="41"/>
    </row>
    <row r="74" spans="1:6" ht="20.399999999999999" x14ac:dyDescent="0.3">
      <c r="A74" s="23"/>
      <c r="B74" s="5"/>
      <c r="C74" s="41"/>
      <c r="D74" s="41"/>
      <c r="E74" s="41"/>
      <c r="F74" s="41"/>
    </row>
    <row r="75" spans="1:6" ht="20.399999999999999" x14ac:dyDescent="0.3">
      <c r="A75" s="23"/>
      <c r="B75" s="5"/>
      <c r="C75" s="41"/>
      <c r="D75" s="41"/>
      <c r="E75" s="41"/>
      <c r="F75" s="41"/>
    </row>
    <row r="76" spans="1:6" ht="20.399999999999999" x14ac:dyDescent="0.3">
      <c r="A76" s="23"/>
      <c r="B76" s="5"/>
      <c r="C76" s="41"/>
      <c r="D76" s="41"/>
      <c r="E76" s="41"/>
      <c r="F76" s="41"/>
    </row>
    <row r="77" spans="1:6" ht="20.399999999999999" x14ac:dyDescent="0.3">
      <c r="A77" s="23"/>
      <c r="B77" s="5"/>
      <c r="C77" s="41"/>
      <c r="D77" s="41"/>
      <c r="E77" s="41"/>
      <c r="F77" s="41"/>
    </row>
    <row r="78" spans="1:6" ht="20.399999999999999" x14ac:dyDescent="0.3">
      <c r="A78" s="23"/>
      <c r="B78" s="5"/>
      <c r="C78" s="41"/>
      <c r="D78" s="41"/>
      <c r="E78" s="41"/>
      <c r="F78" s="41"/>
    </row>
    <row r="79" spans="1:6" ht="20.399999999999999" x14ac:dyDescent="0.3">
      <c r="A79" s="23"/>
      <c r="B79" s="5"/>
      <c r="C79" s="41"/>
      <c r="D79" s="41"/>
      <c r="E79" s="41"/>
      <c r="F79" s="41"/>
    </row>
    <row r="80" spans="1:6" ht="20.399999999999999" x14ac:dyDescent="0.3">
      <c r="A80" s="23"/>
      <c r="B80" s="5"/>
      <c r="C80" s="41"/>
      <c r="D80" s="41"/>
      <c r="E80" s="41"/>
      <c r="F80" s="41"/>
    </row>
    <row r="81" spans="1:6" ht="20.399999999999999" x14ac:dyDescent="0.3">
      <c r="A81" s="23"/>
      <c r="B81" s="5"/>
      <c r="C81" s="41"/>
      <c r="D81" s="41"/>
      <c r="E81" s="41"/>
      <c r="F81" s="41"/>
    </row>
    <row r="82" spans="1:6" ht="20.399999999999999" x14ac:dyDescent="0.3">
      <c r="A82" s="23"/>
      <c r="B82" s="5"/>
      <c r="C82" s="41"/>
      <c r="D82" s="41"/>
      <c r="E82" s="41"/>
      <c r="F82" s="41"/>
    </row>
    <row r="83" spans="1:6" ht="20.399999999999999" x14ac:dyDescent="0.3">
      <c r="A83" s="23"/>
      <c r="B83" s="5"/>
      <c r="C83" s="41"/>
      <c r="D83" s="41"/>
      <c r="E83" s="41"/>
      <c r="F83" s="41"/>
    </row>
    <row r="84" spans="1:6" ht="20.399999999999999" x14ac:dyDescent="0.3">
      <c r="A84" s="23"/>
      <c r="B84" s="5"/>
      <c r="C84" s="41"/>
      <c r="D84" s="41"/>
      <c r="E84" s="41"/>
      <c r="F84" s="41"/>
    </row>
    <row r="85" spans="1:6" ht="20.399999999999999" x14ac:dyDescent="0.3">
      <c r="A85" s="23"/>
      <c r="B85" s="5"/>
      <c r="C85" s="41"/>
      <c r="D85" s="41"/>
      <c r="E85" s="41"/>
      <c r="F85" s="41"/>
    </row>
    <row r="86" spans="1:6" ht="20.399999999999999" x14ac:dyDescent="0.3">
      <c r="A86" s="23"/>
      <c r="B86" s="5"/>
      <c r="C86" s="41"/>
      <c r="D86" s="41"/>
      <c r="E86" s="41"/>
      <c r="F86" s="41"/>
    </row>
    <row r="87" spans="1:6" ht="20.399999999999999" x14ac:dyDescent="0.3">
      <c r="A87" s="23"/>
      <c r="B87" s="5"/>
      <c r="C87" s="41"/>
      <c r="D87" s="41"/>
      <c r="E87" s="41"/>
      <c r="F87" s="41"/>
    </row>
    <row r="88" spans="1:6" ht="20.399999999999999" x14ac:dyDescent="0.3">
      <c r="A88" s="23"/>
      <c r="B88" s="5"/>
      <c r="C88" s="41"/>
      <c r="D88" s="41"/>
      <c r="E88" s="41"/>
      <c r="F88" s="41"/>
    </row>
    <row r="89" spans="1:6" ht="20.399999999999999" x14ac:dyDescent="0.3">
      <c r="A89" s="23"/>
      <c r="B89" s="5"/>
      <c r="C89" s="41"/>
      <c r="D89" s="41"/>
      <c r="E89" s="41"/>
      <c r="F89" s="41"/>
    </row>
    <row r="90" spans="1:6" ht="20.399999999999999" x14ac:dyDescent="0.3">
      <c r="A90" s="23"/>
      <c r="B90" s="5"/>
      <c r="C90" s="41"/>
      <c r="D90" s="41"/>
      <c r="E90" s="41"/>
      <c r="F90" s="41"/>
    </row>
    <row r="91" spans="1:6" ht="20.399999999999999" x14ac:dyDescent="0.3">
      <c r="A91" s="23"/>
      <c r="B91" s="5"/>
      <c r="C91" s="41"/>
      <c r="D91" s="41"/>
      <c r="E91" s="41"/>
      <c r="F91" s="41"/>
    </row>
    <row r="92" spans="1:6" ht="20.399999999999999" x14ac:dyDescent="0.3">
      <c r="A92" s="23"/>
      <c r="B92" s="5"/>
      <c r="C92" s="41"/>
      <c r="D92" s="41"/>
      <c r="E92" s="41"/>
      <c r="F92" s="41"/>
    </row>
    <row r="93" spans="1:6" ht="20.399999999999999" x14ac:dyDescent="0.3">
      <c r="A93" s="23"/>
      <c r="B93" s="5"/>
      <c r="C93" s="41"/>
      <c r="D93" s="41"/>
      <c r="E93" s="41"/>
      <c r="F93" s="41"/>
    </row>
    <row r="94" spans="1:6" ht="20.399999999999999" x14ac:dyDescent="0.3">
      <c r="A94" s="23"/>
      <c r="B94" s="5"/>
      <c r="C94" s="41"/>
      <c r="D94" s="41"/>
      <c r="E94" s="41"/>
      <c r="F94" s="41"/>
    </row>
    <row r="95" spans="1:6" ht="20.399999999999999" x14ac:dyDescent="0.3">
      <c r="A95" s="23"/>
      <c r="B95" s="5"/>
      <c r="C95" s="41"/>
      <c r="D95" s="41"/>
      <c r="E95" s="41"/>
      <c r="F95" s="41"/>
    </row>
    <row r="96" spans="1:6" ht="20.399999999999999" x14ac:dyDescent="0.3">
      <c r="A96" s="23"/>
      <c r="B96" s="5"/>
      <c r="C96" s="41"/>
      <c r="D96" s="41"/>
      <c r="E96" s="41"/>
      <c r="F96" s="41"/>
    </row>
    <row r="97" spans="1:6" ht="20.399999999999999" x14ac:dyDescent="0.3">
      <c r="A97" s="23"/>
      <c r="B97" s="5"/>
      <c r="C97" s="41"/>
      <c r="D97" s="41"/>
      <c r="E97" s="41"/>
      <c r="F97" s="41"/>
    </row>
    <row r="98" spans="1:6" ht="20.399999999999999" x14ac:dyDescent="0.3">
      <c r="A98" s="23"/>
      <c r="B98" s="5"/>
      <c r="C98" s="41"/>
      <c r="D98" s="41"/>
      <c r="E98" s="41"/>
      <c r="F98" s="41"/>
    </row>
    <row r="99" spans="1:6" ht="20.399999999999999" x14ac:dyDescent="0.3">
      <c r="A99" s="23"/>
      <c r="B99" s="5"/>
      <c r="C99" s="41"/>
      <c r="D99" s="41"/>
      <c r="E99" s="41"/>
      <c r="F99" s="41"/>
    </row>
    <row r="100" spans="1:6" ht="20.399999999999999" x14ac:dyDescent="0.3">
      <c r="A100" s="23"/>
      <c r="B100" s="5"/>
      <c r="C100" s="41"/>
      <c r="D100" s="41"/>
      <c r="E100" s="41"/>
      <c r="F100" s="41"/>
    </row>
    <row r="101" spans="1:6" ht="20.399999999999999" x14ac:dyDescent="0.3">
      <c r="A101" s="23"/>
      <c r="B101" s="5"/>
      <c r="C101" s="41"/>
      <c r="D101" s="41"/>
      <c r="E101" s="41"/>
      <c r="F101" s="41"/>
    </row>
    <row r="102" spans="1:6" ht="20.399999999999999" x14ac:dyDescent="0.3">
      <c r="A102" s="23"/>
      <c r="B102" s="5"/>
      <c r="C102" s="41"/>
      <c r="D102" s="41"/>
      <c r="E102" s="41"/>
      <c r="F102" s="41"/>
    </row>
    <row r="103" spans="1:6" ht="20.399999999999999" x14ac:dyDescent="0.3">
      <c r="A103" s="23"/>
      <c r="B103" s="5"/>
      <c r="C103" s="41"/>
      <c r="D103" s="41"/>
      <c r="E103" s="41"/>
      <c r="F103" s="41"/>
    </row>
    <row r="104" spans="1:6" ht="20.399999999999999" x14ac:dyDescent="0.3">
      <c r="A104" s="23"/>
      <c r="B104" s="5"/>
      <c r="C104" s="41"/>
      <c r="D104" s="41"/>
      <c r="E104" s="41"/>
      <c r="F104" s="41"/>
    </row>
    <row r="105" spans="1:6" ht="20.399999999999999" x14ac:dyDescent="0.3">
      <c r="A105" s="23"/>
      <c r="B105" s="5"/>
      <c r="C105" s="41"/>
      <c r="D105" s="41"/>
      <c r="E105" s="41"/>
      <c r="F105" s="41"/>
    </row>
    <row r="106" spans="1:6" ht="20.399999999999999" x14ac:dyDescent="0.3">
      <c r="A106" s="23"/>
      <c r="B106" s="5"/>
      <c r="C106" s="41"/>
      <c r="D106" s="41"/>
      <c r="E106" s="41"/>
      <c r="F106" s="41"/>
    </row>
    <row r="107" spans="1:6" ht="20.399999999999999" x14ac:dyDescent="0.3">
      <c r="A107" s="23"/>
      <c r="B107" s="5"/>
      <c r="C107" s="41"/>
      <c r="D107" s="41"/>
      <c r="E107" s="41"/>
      <c r="F107" s="41"/>
    </row>
    <row r="108" spans="1:6" ht="20.399999999999999" x14ac:dyDescent="0.3">
      <c r="A108" s="23"/>
      <c r="B108" s="5"/>
      <c r="C108" s="41"/>
      <c r="D108" s="41"/>
      <c r="E108" s="41"/>
      <c r="F108" s="41"/>
    </row>
    <row r="109" spans="1:6" ht="20.399999999999999" x14ac:dyDescent="0.3">
      <c r="A109" s="23"/>
      <c r="B109" s="5"/>
      <c r="C109" s="41"/>
      <c r="D109" s="41"/>
      <c r="E109" s="41"/>
      <c r="F109" s="41"/>
    </row>
    <row r="110" spans="1:6" ht="20.399999999999999" x14ac:dyDescent="0.3">
      <c r="A110" s="23"/>
      <c r="B110" s="5"/>
      <c r="C110" s="41"/>
      <c r="D110" s="41"/>
      <c r="E110" s="41"/>
      <c r="F110" s="41"/>
    </row>
    <row r="111" spans="1:6" ht="20.399999999999999" x14ac:dyDescent="0.3">
      <c r="A111" s="23"/>
      <c r="B111" s="5"/>
      <c r="C111" s="41"/>
      <c r="D111" s="41"/>
      <c r="E111" s="41"/>
      <c r="F111" s="41"/>
    </row>
    <row r="112" spans="1:6" ht="20.399999999999999" x14ac:dyDescent="0.3">
      <c r="A112" s="23"/>
      <c r="B112" s="5"/>
      <c r="C112" s="41"/>
      <c r="D112" s="41"/>
      <c r="E112" s="41"/>
      <c r="F112" s="41"/>
    </row>
    <row r="113" spans="1:6" ht="20.399999999999999" x14ac:dyDescent="0.3">
      <c r="A113" s="23"/>
      <c r="B113" s="5"/>
      <c r="C113" s="41"/>
      <c r="D113" s="41"/>
      <c r="E113" s="41"/>
      <c r="F113" s="41"/>
    </row>
    <row r="114" spans="1:6" ht="20.399999999999999" x14ac:dyDescent="0.3">
      <c r="A114" s="23"/>
      <c r="B114" s="5"/>
      <c r="C114" s="41"/>
      <c r="D114" s="41"/>
      <c r="E114" s="41"/>
      <c r="F114" s="41"/>
    </row>
    <row r="115" spans="1:6" ht="20.399999999999999" x14ac:dyDescent="0.3">
      <c r="A115" s="23"/>
      <c r="B115" s="5"/>
      <c r="C115" s="41"/>
      <c r="D115" s="41"/>
      <c r="E115" s="41"/>
      <c r="F115" s="41"/>
    </row>
    <row r="116" spans="1:6" ht="20.399999999999999" x14ac:dyDescent="0.3">
      <c r="A116" s="23"/>
      <c r="B116" s="5"/>
      <c r="C116" s="41"/>
      <c r="D116" s="41"/>
      <c r="E116" s="41"/>
      <c r="F116" s="41"/>
    </row>
    <row r="117" spans="1:6" ht="20.399999999999999" x14ac:dyDescent="0.3">
      <c r="A117" s="23"/>
      <c r="B117" s="5"/>
      <c r="C117" s="41"/>
      <c r="D117" s="41"/>
      <c r="E117" s="41"/>
      <c r="F117" s="41"/>
    </row>
    <row r="118" spans="1:6" ht="20.399999999999999" x14ac:dyDescent="0.3">
      <c r="A118" s="23"/>
      <c r="B118" s="5"/>
      <c r="C118" s="41"/>
      <c r="D118" s="41"/>
      <c r="E118" s="41"/>
      <c r="F118" s="41"/>
    </row>
    <row r="119" spans="1:6" ht="20.399999999999999" x14ac:dyDescent="0.3">
      <c r="A119" s="23"/>
      <c r="B119" s="5"/>
      <c r="C119" s="41"/>
      <c r="D119" s="41"/>
      <c r="E119" s="41"/>
      <c r="F119" s="41"/>
    </row>
    <row r="120" spans="1:6" ht="20.399999999999999" x14ac:dyDescent="0.3">
      <c r="A120" s="23"/>
      <c r="B120" s="5"/>
      <c r="C120" s="41"/>
      <c r="D120" s="41"/>
      <c r="E120" s="41"/>
      <c r="F120" s="41"/>
    </row>
    <row r="121" spans="1:6" ht="20.399999999999999" x14ac:dyDescent="0.3">
      <c r="A121" s="23"/>
      <c r="B121" s="5"/>
      <c r="C121" s="41"/>
      <c r="D121" s="41"/>
      <c r="E121" s="41"/>
      <c r="F121" s="41"/>
    </row>
    <row r="122" spans="1:6" ht="20.399999999999999" x14ac:dyDescent="0.3">
      <c r="A122" s="23"/>
      <c r="B122" s="5"/>
      <c r="C122" s="41"/>
      <c r="D122" s="41"/>
      <c r="E122" s="41"/>
      <c r="F122" s="41"/>
    </row>
    <row r="123" spans="1:6" ht="20.399999999999999" x14ac:dyDescent="0.3">
      <c r="A123" s="23"/>
      <c r="B123" s="5"/>
      <c r="C123" s="41"/>
      <c r="D123" s="41"/>
      <c r="E123" s="41"/>
      <c r="F123" s="41"/>
    </row>
    <row r="124" spans="1:6" ht="20.399999999999999" x14ac:dyDescent="0.3">
      <c r="A124" s="23"/>
      <c r="B124" s="5"/>
      <c r="C124" s="41"/>
      <c r="D124" s="41"/>
      <c r="E124" s="41"/>
      <c r="F124" s="41"/>
    </row>
    <row r="125" spans="1:6" ht="20.399999999999999" x14ac:dyDescent="0.3">
      <c r="A125" s="23"/>
      <c r="B125" s="5"/>
      <c r="C125" s="41"/>
      <c r="D125" s="41"/>
      <c r="E125" s="41"/>
      <c r="F125" s="41"/>
    </row>
    <row r="126" spans="1:6" ht="20.399999999999999" x14ac:dyDescent="0.3">
      <c r="A126" s="23"/>
      <c r="B126" s="5"/>
      <c r="C126" s="41"/>
      <c r="D126" s="41"/>
      <c r="E126" s="41"/>
      <c r="F126" s="41"/>
    </row>
    <row r="127" spans="1:6" ht="20.399999999999999" x14ac:dyDescent="0.3">
      <c r="A127" s="23"/>
      <c r="B127" s="5"/>
      <c r="C127" s="41"/>
      <c r="D127" s="41"/>
      <c r="E127" s="41"/>
      <c r="F127" s="41"/>
    </row>
    <row r="128" spans="1:6" ht="20.399999999999999" x14ac:dyDescent="0.3">
      <c r="A128" s="23"/>
      <c r="B128" s="5"/>
      <c r="C128" s="41"/>
      <c r="D128" s="41"/>
      <c r="E128" s="41"/>
      <c r="F128" s="41"/>
    </row>
    <row r="129" spans="1:6" ht="20.399999999999999" x14ac:dyDescent="0.3">
      <c r="A129" s="23"/>
      <c r="B129" s="5"/>
      <c r="C129" s="41"/>
      <c r="D129" s="41"/>
      <c r="E129" s="41"/>
      <c r="F129" s="41"/>
    </row>
    <row r="130" spans="1:6" ht="20.399999999999999" x14ac:dyDescent="0.3">
      <c r="A130" s="23"/>
      <c r="B130" s="5"/>
      <c r="C130" s="41"/>
      <c r="D130" s="41"/>
      <c r="E130" s="41"/>
      <c r="F130" s="41"/>
    </row>
    <row r="131" spans="1:6" ht="20.399999999999999" x14ac:dyDescent="0.3">
      <c r="A131" s="23"/>
      <c r="B131" s="5"/>
      <c r="C131" s="41"/>
      <c r="D131" s="41"/>
      <c r="E131" s="41"/>
      <c r="F131" s="41"/>
    </row>
    <row r="132" spans="1:6" ht="20.399999999999999" x14ac:dyDescent="0.3">
      <c r="A132" s="23"/>
      <c r="B132" s="5"/>
      <c r="C132" s="41"/>
      <c r="D132" s="41"/>
      <c r="E132" s="41"/>
      <c r="F132" s="41"/>
    </row>
    <row r="133" spans="1:6" ht="20.399999999999999" x14ac:dyDescent="0.3">
      <c r="A133" s="23"/>
      <c r="B133" s="5"/>
      <c r="C133" s="41"/>
      <c r="D133" s="41"/>
      <c r="E133" s="41"/>
      <c r="F133" s="41"/>
    </row>
    <row r="134" spans="1:6" ht="20.399999999999999" x14ac:dyDescent="0.3">
      <c r="A134" s="23"/>
      <c r="B134" s="5"/>
      <c r="C134" s="41"/>
      <c r="D134" s="41"/>
      <c r="E134" s="41"/>
      <c r="F134" s="41"/>
    </row>
    <row r="135" spans="1:6" ht="20.399999999999999" x14ac:dyDescent="0.3">
      <c r="A135" s="23"/>
      <c r="B135" s="5"/>
      <c r="C135" s="41"/>
      <c r="D135" s="41"/>
      <c r="E135" s="41"/>
      <c r="F135" s="41"/>
    </row>
    <row r="136" spans="1:6" ht="20.399999999999999" x14ac:dyDescent="0.3">
      <c r="A136" s="23"/>
      <c r="B136" s="5"/>
      <c r="C136" s="41"/>
      <c r="D136" s="41"/>
      <c r="E136" s="41"/>
      <c r="F136" s="41"/>
    </row>
    <row r="137" spans="1:6" ht="20.399999999999999" x14ac:dyDescent="0.3">
      <c r="A137" s="23"/>
      <c r="B137" s="5"/>
      <c r="C137" s="41"/>
      <c r="D137" s="41"/>
      <c r="E137" s="41"/>
      <c r="F137" s="41"/>
    </row>
    <row r="138" spans="1:6" ht="20.399999999999999" x14ac:dyDescent="0.3">
      <c r="A138" s="23"/>
      <c r="B138" s="5"/>
      <c r="C138" s="41"/>
      <c r="D138" s="41"/>
      <c r="E138" s="41"/>
      <c r="F138" s="41"/>
    </row>
    <row r="139" spans="1:6" ht="20.399999999999999" x14ac:dyDescent="0.3">
      <c r="A139" s="23"/>
      <c r="B139" s="5"/>
      <c r="C139" s="41"/>
      <c r="D139" s="41"/>
      <c r="E139" s="41"/>
      <c r="F139" s="41"/>
    </row>
    <row r="140" spans="1:6" ht="20.399999999999999" x14ac:dyDescent="0.3">
      <c r="A140" s="23"/>
      <c r="B140" s="5"/>
      <c r="C140" s="41"/>
      <c r="D140" s="41"/>
      <c r="E140" s="41"/>
      <c r="F140" s="41"/>
    </row>
    <row r="141" spans="1:6" ht="20.399999999999999" x14ac:dyDescent="0.3">
      <c r="A141" s="23"/>
      <c r="B141" s="5"/>
      <c r="C141" s="41"/>
      <c r="D141" s="41"/>
      <c r="E141" s="41"/>
      <c r="F141" s="41"/>
    </row>
    <row r="142" spans="1:6" ht="20.399999999999999" x14ac:dyDescent="0.3">
      <c r="A142" s="23"/>
      <c r="B142" s="5"/>
      <c r="C142" s="41"/>
      <c r="D142" s="41"/>
      <c r="E142" s="41"/>
      <c r="F142" s="41"/>
    </row>
    <row r="143" spans="1:6" ht="20.399999999999999" x14ac:dyDescent="0.3">
      <c r="A143" s="23"/>
      <c r="B143" s="5"/>
      <c r="C143" s="41"/>
      <c r="D143" s="41"/>
      <c r="E143" s="41"/>
      <c r="F143" s="41"/>
    </row>
    <row r="144" spans="1:6" ht="20.399999999999999" x14ac:dyDescent="0.3">
      <c r="A144" s="23"/>
      <c r="B144" s="5"/>
      <c r="C144" s="41"/>
      <c r="D144" s="41"/>
      <c r="E144" s="41"/>
      <c r="F144" s="41"/>
    </row>
    <row r="145" spans="1:6" ht="20.399999999999999" x14ac:dyDescent="0.3">
      <c r="A145" s="23"/>
      <c r="B145" s="5"/>
      <c r="C145" s="41"/>
      <c r="D145" s="41"/>
      <c r="E145" s="41"/>
      <c r="F145" s="41"/>
    </row>
    <row r="146" spans="1:6" ht="20.399999999999999" x14ac:dyDescent="0.3">
      <c r="A146" s="23"/>
      <c r="B146" s="5"/>
      <c r="C146" s="41"/>
      <c r="D146" s="41"/>
      <c r="E146" s="41"/>
      <c r="F146" s="41"/>
    </row>
    <row r="147" spans="1:6" ht="20.399999999999999" x14ac:dyDescent="0.3">
      <c r="A147" s="23"/>
      <c r="B147" s="5"/>
      <c r="C147" s="41"/>
      <c r="D147" s="41"/>
      <c r="E147" s="41"/>
      <c r="F147" s="41"/>
    </row>
    <row r="148" spans="1:6" ht="20.399999999999999" x14ac:dyDescent="0.3">
      <c r="A148" s="23"/>
      <c r="B148" s="5"/>
      <c r="C148" s="41"/>
      <c r="D148" s="41"/>
      <c r="E148" s="41"/>
      <c r="F148" s="41"/>
    </row>
    <row r="149" spans="1:6" ht="20.399999999999999" x14ac:dyDescent="0.3">
      <c r="A149" s="23"/>
      <c r="B149" s="5"/>
      <c r="C149" s="41"/>
      <c r="D149" s="41"/>
      <c r="E149" s="41"/>
      <c r="F149" s="41"/>
    </row>
    <row r="150" spans="1:6" ht="20.399999999999999" x14ac:dyDescent="0.3">
      <c r="A150" s="23"/>
      <c r="B150" s="5"/>
      <c r="C150" s="41"/>
      <c r="D150" s="41"/>
      <c r="E150" s="41"/>
      <c r="F150" s="41"/>
    </row>
    <row r="151" spans="1:6" ht="20.399999999999999" x14ac:dyDescent="0.3">
      <c r="A151" s="23"/>
      <c r="B151" s="5"/>
      <c r="C151" s="41"/>
      <c r="D151" s="41"/>
      <c r="E151" s="41"/>
      <c r="F151" s="41"/>
    </row>
    <row r="152" spans="1:6" ht="20.399999999999999" x14ac:dyDescent="0.3">
      <c r="A152" s="23"/>
      <c r="B152" s="5"/>
      <c r="C152" s="41"/>
      <c r="D152" s="41"/>
      <c r="E152" s="41"/>
      <c r="F152" s="41"/>
    </row>
    <row r="153" spans="1:6" ht="20.399999999999999" x14ac:dyDescent="0.3">
      <c r="A153" s="23"/>
      <c r="B153" s="5"/>
      <c r="C153" s="41"/>
      <c r="D153" s="41"/>
      <c r="E153" s="41"/>
      <c r="F153" s="41"/>
    </row>
    <row r="154" spans="1:6" ht="20.399999999999999" x14ac:dyDescent="0.3">
      <c r="A154" s="23"/>
      <c r="B154" s="5"/>
      <c r="C154" s="41"/>
      <c r="D154" s="41"/>
      <c r="E154" s="41"/>
      <c r="F154" s="41"/>
    </row>
    <row r="155" spans="1:6" ht="20.399999999999999" x14ac:dyDescent="0.3">
      <c r="A155" s="23"/>
      <c r="B155" s="5"/>
      <c r="C155" s="41"/>
      <c r="D155" s="41"/>
      <c r="E155" s="41"/>
      <c r="F155" s="41"/>
    </row>
    <row r="156" spans="1:6" ht="20.399999999999999" x14ac:dyDescent="0.3">
      <c r="A156" s="23"/>
      <c r="B156" s="5"/>
      <c r="C156" s="41"/>
      <c r="D156" s="41"/>
      <c r="E156" s="41"/>
      <c r="F156" s="41"/>
    </row>
    <row r="157" spans="1:6" ht="20.399999999999999" x14ac:dyDescent="0.3">
      <c r="A157" s="23"/>
      <c r="B157" s="5"/>
      <c r="C157" s="41"/>
      <c r="D157" s="41"/>
      <c r="E157" s="41"/>
      <c r="F157" s="41"/>
    </row>
    <row r="158" spans="1:6" ht="20.399999999999999" x14ac:dyDescent="0.3">
      <c r="A158" s="23"/>
      <c r="B158" s="5"/>
      <c r="C158" s="41"/>
      <c r="D158" s="41"/>
      <c r="E158" s="41"/>
      <c r="F158" s="41"/>
    </row>
    <row r="159" spans="1:6" ht="20.399999999999999" x14ac:dyDescent="0.3">
      <c r="A159" s="23"/>
      <c r="B159" s="5"/>
      <c r="C159" s="41"/>
      <c r="D159" s="41"/>
      <c r="E159" s="41"/>
      <c r="F159" s="41"/>
    </row>
    <row r="160" spans="1:6" ht="20.399999999999999" x14ac:dyDescent="0.3">
      <c r="A160" s="23"/>
      <c r="B160" s="5"/>
      <c r="C160" s="41"/>
      <c r="D160" s="41"/>
      <c r="E160" s="41"/>
      <c r="F160" s="41"/>
    </row>
    <row r="161" spans="1:6" ht="20.399999999999999" x14ac:dyDescent="0.3">
      <c r="A161" s="23"/>
      <c r="B161" s="5"/>
      <c r="C161" s="41"/>
      <c r="D161" s="41"/>
      <c r="E161" s="41"/>
      <c r="F161" s="41"/>
    </row>
    <row r="162" spans="1:6" ht="20.399999999999999" x14ac:dyDescent="0.3">
      <c r="A162" s="23"/>
      <c r="B162" s="5"/>
      <c r="C162" s="41"/>
      <c r="D162" s="41"/>
      <c r="E162" s="41"/>
      <c r="F162" s="41"/>
    </row>
    <row r="163" spans="1:6" ht="20.399999999999999" x14ac:dyDescent="0.3">
      <c r="A163" s="23"/>
      <c r="B163" s="5"/>
      <c r="C163" s="41"/>
      <c r="D163" s="41"/>
      <c r="E163" s="41"/>
      <c r="F163" s="41"/>
    </row>
    <row r="164" spans="1:6" ht="20.399999999999999" x14ac:dyDescent="0.3">
      <c r="A164" s="23"/>
      <c r="B164" s="5"/>
      <c r="C164" s="41"/>
      <c r="D164" s="41"/>
      <c r="E164" s="41"/>
      <c r="F164" s="41"/>
    </row>
    <row r="165" spans="1:6" ht="20.399999999999999" x14ac:dyDescent="0.3">
      <c r="A165" s="23"/>
      <c r="B165" s="5"/>
      <c r="C165" s="41"/>
      <c r="D165" s="41"/>
      <c r="E165" s="41"/>
      <c r="F165" s="41"/>
    </row>
    <row r="166" spans="1:6" ht="20.399999999999999" x14ac:dyDescent="0.3">
      <c r="A166" s="23"/>
      <c r="B166" s="5"/>
      <c r="C166" s="41"/>
      <c r="D166" s="41"/>
      <c r="E166" s="41"/>
      <c r="F166" s="41"/>
    </row>
    <row r="167" spans="1:6" ht="20.399999999999999" x14ac:dyDescent="0.3">
      <c r="A167" s="23"/>
      <c r="B167" s="5"/>
      <c r="C167" s="41"/>
      <c r="D167" s="41"/>
      <c r="E167" s="41"/>
      <c r="F167" s="41"/>
    </row>
    <row r="168" spans="1:6" ht="20.399999999999999" x14ac:dyDescent="0.3">
      <c r="A168" s="23"/>
      <c r="B168" s="5"/>
      <c r="C168" s="41"/>
      <c r="D168" s="41"/>
      <c r="E168" s="41"/>
      <c r="F168" s="41"/>
    </row>
    <row r="169" spans="1:6" ht="20.399999999999999" x14ac:dyDescent="0.3">
      <c r="A169" s="23"/>
      <c r="B169" s="5"/>
      <c r="C169" s="41"/>
      <c r="D169" s="41"/>
      <c r="E169" s="41"/>
      <c r="F169" s="41"/>
    </row>
    <row r="170" spans="1:6" ht="20.399999999999999" x14ac:dyDescent="0.3">
      <c r="A170" s="23"/>
      <c r="B170" s="5"/>
      <c r="C170" s="41"/>
      <c r="D170" s="41"/>
      <c r="E170" s="41"/>
      <c r="F170" s="41"/>
    </row>
    <row r="171" spans="1:6" ht="20.399999999999999" x14ac:dyDescent="0.3">
      <c r="A171" s="23"/>
      <c r="B171" s="5"/>
      <c r="C171" s="41"/>
      <c r="D171" s="41"/>
      <c r="E171" s="41"/>
      <c r="F171" s="41"/>
    </row>
    <row r="172" spans="1:6" ht="20.399999999999999" x14ac:dyDescent="0.3">
      <c r="A172" s="23"/>
      <c r="B172" s="5"/>
      <c r="C172" s="41"/>
      <c r="D172" s="41"/>
      <c r="E172" s="41"/>
      <c r="F172" s="41"/>
    </row>
    <row r="173" spans="1:6" ht="20.399999999999999" x14ac:dyDescent="0.3">
      <c r="A173" s="23"/>
      <c r="B173" s="5"/>
      <c r="C173" s="41"/>
      <c r="D173" s="41"/>
      <c r="E173" s="41"/>
      <c r="F173" s="41"/>
    </row>
    <row r="174" spans="1:6" ht="20.399999999999999" x14ac:dyDescent="0.3">
      <c r="A174" s="23"/>
      <c r="B174" s="5"/>
      <c r="C174" s="41"/>
      <c r="D174" s="41"/>
      <c r="E174" s="41"/>
      <c r="F174" s="41"/>
    </row>
    <row r="175" spans="1:6" ht="20.399999999999999" x14ac:dyDescent="0.3">
      <c r="A175" s="23"/>
      <c r="B175" s="5"/>
      <c r="C175" s="41"/>
      <c r="D175" s="41"/>
      <c r="E175" s="41"/>
      <c r="F175" s="41"/>
    </row>
    <row r="176" spans="1:6" ht="20.399999999999999" x14ac:dyDescent="0.3">
      <c r="A176" s="23"/>
      <c r="B176" s="5"/>
      <c r="C176" s="41"/>
      <c r="D176" s="41"/>
      <c r="E176" s="41"/>
      <c r="F176" s="41"/>
    </row>
    <row r="177" spans="1:6" ht="20.399999999999999" x14ac:dyDescent="0.3">
      <c r="A177" s="23"/>
      <c r="B177" s="5"/>
      <c r="C177" s="41"/>
      <c r="D177" s="41"/>
      <c r="E177" s="41"/>
      <c r="F177" s="41"/>
    </row>
    <row r="178" spans="1:6" ht="20.399999999999999" x14ac:dyDescent="0.3">
      <c r="A178" s="23"/>
      <c r="B178" s="5"/>
      <c r="C178" s="41"/>
      <c r="D178" s="41"/>
      <c r="E178" s="41"/>
      <c r="F178" s="41"/>
    </row>
    <row r="179" spans="1:6" ht="20.399999999999999" x14ac:dyDescent="0.3">
      <c r="A179" s="23"/>
      <c r="B179" s="5"/>
      <c r="C179" s="41"/>
      <c r="D179" s="41"/>
      <c r="E179" s="41"/>
      <c r="F179" s="41"/>
    </row>
    <row r="180" spans="1:6" ht="20.399999999999999" x14ac:dyDescent="0.3">
      <c r="A180" s="23"/>
      <c r="B180" s="5"/>
      <c r="C180" s="41"/>
      <c r="D180" s="41"/>
      <c r="E180" s="41"/>
      <c r="F180" s="41"/>
    </row>
    <row r="181" spans="1:6" ht="20.399999999999999" x14ac:dyDescent="0.3">
      <c r="A181" s="23"/>
      <c r="B181" s="5"/>
      <c r="C181" s="41"/>
      <c r="D181" s="41"/>
      <c r="E181" s="41"/>
      <c r="F181" s="41"/>
    </row>
    <row r="182" spans="1:6" ht="20.399999999999999" x14ac:dyDescent="0.3">
      <c r="A182" s="23"/>
      <c r="B182" s="5"/>
      <c r="C182" s="41"/>
      <c r="D182" s="41"/>
      <c r="E182" s="41"/>
      <c r="F182" s="41"/>
    </row>
    <row r="183" spans="1:6" ht="20.399999999999999" x14ac:dyDescent="0.3">
      <c r="A183" s="23"/>
      <c r="B183" s="5"/>
      <c r="C183" s="41"/>
      <c r="D183" s="41"/>
      <c r="E183" s="41"/>
      <c r="F183" s="41"/>
    </row>
    <row r="184" spans="1:6" ht="20.399999999999999" x14ac:dyDescent="0.3">
      <c r="A184" s="23"/>
      <c r="B184" s="5"/>
      <c r="C184" s="41"/>
      <c r="D184" s="41"/>
      <c r="E184" s="41"/>
      <c r="F184" s="41"/>
    </row>
    <row r="185" spans="1:6" ht="20.399999999999999" x14ac:dyDescent="0.3">
      <c r="A185" s="23"/>
      <c r="B185" s="5"/>
      <c r="C185" s="41"/>
      <c r="D185" s="41"/>
      <c r="E185" s="41"/>
      <c r="F185" s="41"/>
    </row>
    <row r="186" spans="1:6" ht="20.399999999999999" x14ac:dyDescent="0.3">
      <c r="A186" s="23"/>
      <c r="B186" s="5"/>
      <c r="C186" s="41"/>
      <c r="D186" s="41"/>
      <c r="E186" s="41"/>
      <c r="F186" s="41"/>
    </row>
    <row r="187" spans="1:6" ht="20.399999999999999" x14ac:dyDescent="0.3">
      <c r="A187" s="23"/>
      <c r="B187" s="5"/>
      <c r="C187" s="41"/>
      <c r="D187" s="41"/>
      <c r="E187" s="41"/>
      <c r="F187" s="41"/>
    </row>
    <row r="188" spans="1:6" ht="20.399999999999999" x14ac:dyDescent="0.3">
      <c r="A188" s="23"/>
      <c r="B188" s="5"/>
      <c r="C188" s="41"/>
      <c r="D188" s="41"/>
      <c r="E188" s="41"/>
      <c r="F188" s="41"/>
    </row>
    <row r="189" spans="1:6" ht="20.399999999999999" x14ac:dyDescent="0.3">
      <c r="A189" s="23"/>
      <c r="B189" s="5"/>
      <c r="C189" s="41"/>
      <c r="D189" s="41"/>
      <c r="E189" s="41"/>
      <c r="F189" s="41"/>
    </row>
    <row r="190" spans="1:6" ht="20.399999999999999" x14ac:dyDescent="0.3">
      <c r="A190" s="23"/>
      <c r="B190" s="5"/>
      <c r="C190" s="41"/>
      <c r="D190" s="41"/>
      <c r="E190" s="41"/>
      <c r="F190" s="41"/>
    </row>
    <row r="191" spans="1:6" ht="20.399999999999999" x14ac:dyDescent="0.3">
      <c r="A191" s="23"/>
      <c r="B191" s="5"/>
      <c r="C191" s="41"/>
      <c r="D191" s="41"/>
      <c r="E191" s="41"/>
      <c r="F191" s="41"/>
    </row>
    <row r="192" spans="1:6" ht="20.399999999999999" x14ac:dyDescent="0.3">
      <c r="A192" s="23"/>
      <c r="B192" s="5"/>
      <c r="C192" s="41"/>
      <c r="D192" s="41"/>
      <c r="E192" s="41"/>
      <c r="F192" s="41"/>
    </row>
    <row r="193" spans="1:7" ht="20.399999999999999" x14ac:dyDescent="0.3">
      <c r="A193" s="23"/>
      <c r="B193" s="5"/>
      <c r="C193" s="41"/>
      <c r="D193" s="41"/>
      <c r="E193" s="41"/>
      <c r="F193" s="41"/>
    </row>
    <row r="194" spans="1:7" ht="20.399999999999999" x14ac:dyDescent="0.3">
      <c r="A194" s="23"/>
      <c r="B194" s="5"/>
      <c r="C194" s="41"/>
      <c r="D194" s="41"/>
      <c r="E194" s="41"/>
      <c r="F194" s="41"/>
    </row>
    <row r="195" spans="1:7" ht="20.399999999999999" x14ac:dyDescent="0.3">
      <c r="A195" s="23"/>
      <c r="B195" s="5"/>
      <c r="C195" s="41"/>
      <c r="D195" s="41"/>
      <c r="E195" s="41"/>
      <c r="F195" s="41"/>
    </row>
    <row r="196" spans="1:7" ht="20.399999999999999" x14ac:dyDescent="0.3">
      <c r="A196" s="23"/>
      <c r="B196" s="5"/>
      <c r="C196" s="41"/>
      <c r="D196" s="41"/>
      <c r="E196" s="41"/>
      <c r="F196" s="41"/>
    </row>
    <row r="197" spans="1:7" ht="20.399999999999999" x14ac:dyDescent="0.3">
      <c r="A197" s="23"/>
      <c r="B197" s="5"/>
      <c r="C197" s="41"/>
      <c r="D197" s="41"/>
      <c r="E197" s="41"/>
      <c r="F197" s="41"/>
    </row>
    <row r="198" spans="1:7" ht="20.399999999999999" x14ac:dyDescent="0.3">
      <c r="A198" s="23"/>
      <c r="B198" s="5"/>
      <c r="C198" s="41"/>
      <c r="D198" s="41"/>
      <c r="E198" s="41"/>
      <c r="F198" s="41"/>
    </row>
    <row r="199" spans="1:7" ht="20.399999999999999" x14ac:dyDescent="0.3">
      <c r="A199" s="23"/>
      <c r="B199" s="5"/>
      <c r="C199" s="41"/>
      <c r="D199" s="41"/>
      <c r="E199" s="41"/>
      <c r="F199" s="41"/>
    </row>
    <row r="200" spans="1:7" ht="20.399999999999999" x14ac:dyDescent="0.3">
      <c r="A200" s="23"/>
      <c r="B200" s="5"/>
      <c r="C200" s="41"/>
      <c r="D200" s="41"/>
      <c r="E200" s="41"/>
      <c r="F200" s="41"/>
    </row>
    <row r="201" spans="1:7" ht="20.399999999999999" x14ac:dyDescent="0.3">
      <c r="A201" s="23"/>
      <c r="B201" s="5"/>
      <c r="C201" s="41"/>
      <c r="D201" s="41"/>
      <c r="E201" s="41"/>
      <c r="F201" s="41"/>
    </row>
    <row r="202" spans="1:7" ht="20.399999999999999" x14ac:dyDescent="0.3">
      <c r="A202" s="23"/>
      <c r="B202" s="5"/>
      <c r="C202" s="41"/>
      <c r="D202" s="41"/>
      <c r="E202" s="41"/>
      <c r="F202" s="41"/>
    </row>
    <row r="203" spans="1:7" ht="20.399999999999999" x14ac:dyDescent="0.3">
      <c r="A203" s="23"/>
      <c r="B203" s="5"/>
      <c r="C203" s="41"/>
      <c r="D203" s="41"/>
      <c r="E203" s="41"/>
      <c r="F203" s="41"/>
    </row>
    <row r="204" spans="1:7" ht="20.399999999999999" x14ac:dyDescent="0.3">
      <c r="A204" s="23"/>
      <c r="B204" s="5"/>
      <c r="C204" s="41"/>
      <c r="D204" s="41"/>
      <c r="E204" s="41"/>
      <c r="F204" s="41"/>
    </row>
    <row r="205" spans="1:7" ht="20.399999999999999" x14ac:dyDescent="0.3">
      <c r="A205" s="23"/>
      <c r="B205" s="5"/>
      <c r="C205" s="41"/>
      <c r="D205" s="41"/>
      <c r="E205" s="41"/>
      <c r="F205" s="41"/>
    </row>
    <row r="206" spans="1:7" ht="20.399999999999999" x14ac:dyDescent="0.3">
      <c r="A206" s="23"/>
      <c r="B206" s="5"/>
      <c r="C206" s="41"/>
      <c r="D206" s="41"/>
      <c r="E206" s="41"/>
      <c r="F206" s="41"/>
    </row>
    <row r="207" spans="1:7" x14ac:dyDescent="0.3">
      <c r="A207" s="8"/>
      <c r="B207" s="5"/>
      <c r="C207" s="5"/>
      <c r="D207" s="5"/>
      <c r="E207" s="5"/>
      <c r="F207" s="5"/>
    </row>
    <row r="208" spans="1:7" ht="20.399999999999999" x14ac:dyDescent="0.3">
      <c r="A208" s="8"/>
      <c r="B208" s="42" t="s">
        <v>72</v>
      </c>
      <c r="C208" s="42" t="s">
        <v>111</v>
      </c>
      <c r="D208" s="42"/>
      <c r="E208" s="42"/>
      <c r="F208" t="s">
        <v>72</v>
      </c>
      <c r="G208" t="s">
        <v>111</v>
      </c>
    </row>
    <row r="209" spans="1:10" ht="21" x14ac:dyDescent="0.4">
      <c r="A209" s="8"/>
      <c r="B209" s="43" t="s">
        <v>73</v>
      </c>
      <c r="C209" s="43" t="s">
        <v>44</v>
      </c>
      <c r="D209" s="43"/>
      <c r="E209" s="43"/>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3" t="s">
        <v>73</v>
      </c>
      <c r="C210" s="43" t="s">
        <v>74</v>
      </c>
      <c r="D210" s="43"/>
      <c r="E210" s="43"/>
      <c r="G210" t="s">
        <v>44</v>
      </c>
      <c r="H210" t="str">
        <f t="shared" ref="H210:H220" si="0">IF(NOT(ISBLANK(F210)),F210,IF(NOT(ISBLANK(G210)),"     "&amp;G210,FALSE))</f>
        <v xml:space="preserve">     Afectación menor a 10 SMLMV .</v>
      </c>
    </row>
    <row r="211" spans="1:10" ht="21" x14ac:dyDescent="0.4">
      <c r="A211" s="8"/>
      <c r="B211" s="43" t="s">
        <v>73</v>
      </c>
      <c r="C211" s="43" t="s">
        <v>75</v>
      </c>
      <c r="D211" s="43"/>
      <c r="E211" s="43"/>
      <c r="G211" t="s">
        <v>74</v>
      </c>
      <c r="H211" t="str">
        <f t="shared" si="0"/>
        <v xml:space="preserve">     Entre 10 y 50 SMLMV </v>
      </c>
    </row>
    <row r="212" spans="1:10" ht="21" x14ac:dyDescent="0.4">
      <c r="A212" s="8"/>
      <c r="B212" s="43" t="s">
        <v>73</v>
      </c>
      <c r="C212" s="43" t="s">
        <v>76</v>
      </c>
      <c r="D212" s="43"/>
      <c r="E212" s="43"/>
      <c r="G212" t="s">
        <v>75</v>
      </c>
      <c r="H212" t="str">
        <f t="shared" si="0"/>
        <v xml:space="preserve">     Entre 50 y 100 SMLMV </v>
      </c>
    </row>
    <row r="213" spans="1:10" ht="21" x14ac:dyDescent="0.4">
      <c r="A213" s="8"/>
      <c r="B213" s="43" t="s">
        <v>73</v>
      </c>
      <c r="C213" s="43" t="s">
        <v>77</v>
      </c>
      <c r="D213" s="43"/>
      <c r="E213" s="43"/>
      <c r="G213" t="s">
        <v>76</v>
      </c>
      <c r="H213" t="str">
        <f t="shared" si="0"/>
        <v xml:space="preserve">     Entre 100 y 500 SMLMV </v>
      </c>
    </row>
    <row r="214" spans="1:10" ht="21" x14ac:dyDescent="0.4">
      <c r="A214" s="8"/>
      <c r="B214" s="43" t="s">
        <v>43</v>
      </c>
      <c r="C214" s="43" t="s">
        <v>78</v>
      </c>
      <c r="D214" s="43"/>
      <c r="E214" s="43"/>
      <c r="G214" t="s">
        <v>77</v>
      </c>
      <c r="H214" t="str">
        <f t="shared" si="0"/>
        <v xml:space="preserve">     Mayor a 500 SMLMV </v>
      </c>
    </row>
    <row r="215" spans="1:10" ht="21" x14ac:dyDescent="0.4">
      <c r="A215" s="8"/>
      <c r="B215" s="43" t="s">
        <v>43</v>
      </c>
      <c r="C215" s="43" t="s">
        <v>79</v>
      </c>
      <c r="D215" s="43"/>
      <c r="E215" s="43"/>
      <c r="F215" t="s">
        <v>43</v>
      </c>
      <c r="H215" t="str">
        <f t="shared" si="0"/>
        <v>Pérdida Reputacional</v>
      </c>
    </row>
    <row r="216" spans="1:10" ht="21" x14ac:dyDescent="0.4">
      <c r="A216" s="8"/>
      <c r="B216" s="43" t="s">
        <v>43</v>
      </c>
      <c r="C216" s="43" t="s">
        <v>81</v>
      </c>
      <c r="D216" s="43"/>
      <c r="E216" s="43"/>
      <c r="G216" t="s">
        <v>78</v>
      </c>
      <c r="H216" t="str">
        <f t="shared" si="0"/>
        <v xml:space="preserve">     El riesgo afecta la imagen de alguna área de la organización</v>
      </c>
    </row>
    <row r="217" spans="1:10" ht="21" x14ac:dyDescent="0.4">
      <c r="A217" s="8"/>
      <c r="B217" s="43" t="s">
        <v>43</v>
      </c>
      <c r="C217" s="43" t="s">
        <v>80</v>
      </c>
      <c r="D217" s="43"/>
      <c r="E217" s="43"/>
      <c r="G217" t="s">
        <v>79</v>
      </c>
      <c r="H217" t="str">
        <f t="shared" si="0"/>
        <v xml:space="preserve">     El riesgo afecta la imagen de la entidad internamente, de conocimiento general, nivel interno, de junta dircetiva y accionistas y/o de provedores</v>
      </c>
    </row>
    <row r="218" spans="1:10" ht="21" x14ac:dyDescent="0.4">
      <c r="A218" s="8"/>
      <c r="B218" s="43" t="s">
        <v>43</v>
      </c>
      <c r="C218" s="43" t="s">
        <v>99</v>
      </c>
      <c r="D218" s="43"/>
      <c r="E218" s="43"/>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112</v>
      </c>
    </row>
    <row r="223" spans="1:10" x14ac:dyDescent="0.3">
      <c r="B223" s="4"/>
      <c r="C223" s="4"/>
      <c r="D223" s="4"/>
      <c r="E223" s="4"/>
      <c r="H223" s="7" t="s">
        <v>113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73" t="s">
        <v>63</v>
      </c>
      <c r="C1" s="374"/>
      <c r="D1" s="374"/>
      <c r="E1" s="374"/>
      <c r="F1" s="375"/>
    </row>
    <row r="2" spans="2:6" ht="16.2" thickBot="1" x14ac:dyDescent="0.35">
      <c r="B2" s="11"/>
      <c r="C2" s="11"/>
      <c r="D2" s="11"/>
      <c r="E2" s="11"/>
      <c r="F2" s="11"/>
    </row>
    <row r="3" spans="2:6" ht="16.2" thickBot="1" x14ac:dyDescent="0.35">
      <c r="B3" s="377" t="s">
        <v>49</v>
      </c>
      <c r="C3" s="378"/>
      <c r="D3" s="378"/>
      <c r="E3" s="44" t="s">
        <v>50</v>
      </c>
      <c r="F3" s="45" t="s">
        <v>51</v>
      </c>
    </row>
    <row r="4" spans="2:6" ht="31.2" x14ac:dyDescent="0.3">
      <c r="B4" s="379" t="s">
        <v>52</v>
      </c>
      <c r="C4" s="381" t="s">
        <v>11</v>
      </c>
      <c r="D4" s="12" t="s">
        <v>12</v>
      </c>
      <c r="E4" s="13" t="s">
        <v>53</v>
      </c>
      <c r="F4" s="14">
        <v>0.25</v>
      </c>
    </row>
    <row r="5" spans="2:6" ht="46.8" x14ac:dyDescent="0.3">
      <c r="B5" s="380"/>
      <c r="C5" s="382"/>
      <c r="D5" s="15" t="s">
        <v>13</v>
      </c>
      <c r="E5" s="16" t="s">
        <v>54</v>
      </c>
      <c r="F5" s="17">
        <v>0.15</v>
      </c>
    </row>
    <row r="6" spans="2:6" ht="46.8" x14ac:dyDescent="0.3">
      <c r="B6" s="380"/>
      <c r="C6" s="382"/>
      <c r="D6" s="15" t="s">
        <v>14</v>
      </c>
      <c r="E6" s="16" t="s">
        <v>55</v>
      </c>
      <c r="F6" s="17">
        <v>0.1</v>
      </c>
    </row>
    <row r="7" spans="2:6" ht="15.6" hidden="1" x14ac:dyDescent="0.3">
      <c r="B7" s="380"/>
      <c r="C7" s="15"/>
      <c r="D7" s="15" t="s">
        <v>170</v>
      </c>
      <c r="E7" s="16"/>
      <c r="F7" s="17"/>
    </row>
    <row r="8" spans="2:6" ht="62.4" x14ac:dyDescent="0.3">
      <c r="B8" s="380"/>
      <c r="C8" s="382" t="s">
        <v>15</v>
      </c>
      <c r="D8" s="15" t="s">
        <v>8</v>
      </c>
      <c r="E8" s="16" t="s">
        <v>56</v>
      </c>
      <c r="F8" s="17">
        <v>0.25</v>
      </c>
    </row>
    <row r="9" spans="2:6" ht="31.2" x14ac:dyDescent="0.3">
      <c r="B9" s="380"/>
      <c r="C9" s="382"/>
      <c r="D9" s="15" t="s">
        <v>7</v>
      </c>
      <c r="E9" s="16" t="s">
        <v>57</v>
      </c>
      <c r="F9" s="17">
        <v>0.15</v>
      </c>
    </row>
    <row r="10" spans="2:6" ht="15.6" hidden="1" x14ac:dyDescent="0.3">
      <c r="B10" s="29"/>
      <c r="C10" s="15"/>
      <c r="D10" s="15" t="s">
        <v>170</v>
      </c>
      <c r="E10" s="16"/>
      <c r="F10" s="17"/>
    </row>
    <row r="11" spans="2:6" ht="46.8" x14ac:dyDescent="0.3">
      <c r="B11" s="380" t="s">
        <v>120</v>
      </c>
      <c r="C11" s="382" t="s">
        <v>16</v>
      </c>
      <c r="D11" s="15" t="s">
        <v>17</v>
      </c>
      <c r="E11" s="16" t="s">
        <v>58</v>
      </c>
      <c r="F11" s="18" t="s">
        <v>59</v>
      </c>
    </row>
    <row r="12" spans="2:6" ht="46.8" x14ac:dyDescent="0.3">
      <c r="B12" s="380"/>
      <c r="C12" s="382"/>
      <c r="D12" s="15" t="s">
        <v>18</v>
      </c>
      <c r="E12" s="16" t="s">
        <v>60</v>
      </c>
      <c r="F12" s="18" t="s">
        <v>59</v>
      </c>
    </row>
    <row r="13" spans="2:6" ht="15.6" x14ac:dyDescent="0.3">
      <c r="B13" s="380"/>
      <c r="C13" s="15"/>
      <c r="D13" s="15" t="s">
        <v>170</v>
      </c>
      <c r="E13" s="16"/>
      <c r="F13" s="18"/>
    </row>
    <row r="14" spans="2:6" ht="46.8" x14ac:dyDescent="0.3">
      <c r="B14" s="380"/>
      <c r="C14" s="382" t="s">
        <v>19</v>
      </c>
      <c r="D14" s="15" t="s">
        <v>20</v>
      </c>
      <c r="E14" s="16" t="s">
        <v>61</v>
      </c>
      <c r="F14" s="18" t="s">
        <v>59</v>
      </c>
    </row>
    <row r="15" spans="2:6" ht="46.8" x14ac:dyDescent="0.3">
      <c r="B15" s="380"/>
      <c r="C15" s="382"/>
      <c r="D15" s="15" t="s">
        <v>21</v>
      </c>
      <c r="E15" s="16" t="s">
        <v>62</v>
      </c>
      <c r="F15" s="18" t="s">
        <v>59</v>
      </c>
    </row>
    <row r="16" spans="2:6" ht="15.6" hidden="1" x14ac:dyDescent="0.3">
      <c r="B16" s="380"/>
      <c r="C16" s="15"/>
      <c r="D16" s="15" t="s">
        <v>170</v>
      </c>
      <c r="E16" s="16"/>
      <c r="F16" s="18"/>
    </row>
    <row r="17" spans="2:6" ht="31.2" x14ac:dyDescent="0.3">
      <c r="B17" s="380"/>
      <c r="C17" s="382" t="s">
        <v>22</v>
      </c>
      <c r="D17" s="15" t="s">
        <v>100</v>
      </c>
      <c r="E17" s="16" t="s">
        <v>103</v>
      </c>
      <c r="F17" s="18" t="s">
        <v>59</v>
      </c>
    </row>
    <row r="18" spans="2:6" ht="16.2" thickBot="1" x14ac:dyDescent="0.35">
      <c r="B18" s="383"/>
      <c r="C18" s="384"/>
      <c r="D18" s="19" t="s">
        <v>101</v>
      </c>
      <c r="E18" s="20" t="s">
        <v>102</v>
      </c>
      <c r="F18" s="21" t="s">
        <v>59</v>
      </c>
    </row>
    <row r="19" spans="2:6" ht="15.6" hidden="1" x14ac:dyDescent="0.3">
      <c r="B19" s="56"/>
      <c r="C19" s="56"/>
      <c r="D19" s="15" t="s">
        <v>170</v>
      </c>
      <c r="E19" s="57"/>
      <c r="F19" s="58"/>
    </row>
    <row r="20" spans="2:6" ht="49.5" customHeight="1" x14ac:dyDescent="0.3">
      <c r="B20" s="376" t="s">
        <v>119</v>
      </c>
      <c r="C20" s="376"/>
      <c r="D20" s="376"/>
      <c r="E20" s="376"/>
      <c r="F20" s="376"/>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D27" sqref="D2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105</v>
      </c>
    </row>
    <row r="3" spans="2:6" x14ac:dyDescent="0.3">
      <c r="B3" t="s">
        <v>30</v>
      </c>
      <c r="E3" t="s">
        <v>104</v>
      </c>
    </row>
    <row r="4" spans="2:6" x14ac:dyDescent="0.3">
      <c r="B4" t="s">
        <v>108</v>
      </c>
      <c r="E4" t="s">
        <v>106</v>
      </c>
    </row>
    <row r="5" spans="2:6" x14ac:dyDescent="0.3">
      <c r="B5" t="s">
        <v>107</v>
      </c>
    </row>
    <row r="8" spans="2:6" x14ac:dyDescent="0.3">
      <c r="B8" t="s">
        <v>71</v>
      </c>
      <c r="E8" t="s">
        <v>31</v>
      </c>
      <c r="F8" t="s">
        <v>130</v>
      </c>
    </row>
    <row r="9" spans="2:6" x14ac:dyDescent="0.3">
      <c r="B9" t="s">
        <v>32</v>
      </c>
      <c r="E9" t="s">
        <v>39</v>
      </c>
      <c r="F9" t="s">
        <v>131</v>
      </c>
    </row>
    <row r="10" spans="2:6" x14ac:dyDescent="0.3">
      <c r="B10" t="s">
        <v>33</v>
      </c>
      <c r="E10" t="s">
        <v>41</v>
      </c>
      <c r="F10" t="s">
        <v>69</v>
      </c>
    </row>
    <row r="11" spans="2:6" x14ac:dyDescent="0.3">
      <c r="E11" t="s">
        <v>88</v>
      </c>
      <c r="F11" t="s">
        <v>66</v>
      </c>
    </row>
    <row r="12" spans="2:6" x14ac:dyDescent="0.3">
      <c r="B12" t="s">
        <v>132</v>
      </c>
      <c r="E12" t="s">
        <v>4</v>
      </c>
      <c r="F12" t="s">
        <v>5</v>
      </c>
    </row>
    <row r="13" spans="2:6" x14ac:dyDescent="0.3">
      <c r="B13" s="27" t="s">
        <v>123</v>
      </c>
      <c r="E13" t="s">
        <v>42</v>
      </c>
      <c r="F13" t="s">
        <v>70</v>
      </c>
    </row>
    <row r="14" spans="2:6" x14ac:dyDescent="0.3">
      <c r="B14" s="27" t="s">
        <v>124</v>
      </c>
    </row>
    <row r="15" spans="2:6" x14ac:dyDescent="0.3">
      <c r="B15" s="27" t="s">
        <v>125</v>
      </c>
    </row>
    <row r="16" spans="2:6" x14ac:dyDescent="0.3">
      <c r="B16" s="27" t="s">
        <v>126</v>
      </c>
    </row>
    <row r="17" spans="2:2" x14ac:dyDescent="0.3">
      <c r="B17" s="27" t="s">
        <v>127</v>
      </c>
    </row>
    <row r="18" spans="2:2" x14ac:dyDescent="0.3">
      <c r="B18" s="27" t="s">
        <v>128</v>
      </c>
    </row>
    <row r="19" spans="2:2" x14ac:dyDescent="0.3">
      <c r="B19" s="27" t="s">
        <v>129</v>
      </c>
    </row>
    <row r="21" spans="2:2" x14ac:dyDescent="0.3">
      <c r="B21" s="27" t="s">
        <v>208</v>
      </c>
    </row>
    <row r="22" spans="2:2" x14ac:dyDescent="0.3">
      <c r="B22" t="s">
        <v>177</v>
      </c>
    </row>
    <row r="23" spans="2:2" x14ac:dyDescent="0.3">
      <c r="B23" t="s">
        <v>178</v>
      </c>
    </row>
    <row r="24" spans="2:2" x14ac:dyDescent="0.3">
      <c r="B24" t="s">
        <v>182</v>
      </c>
    </row>
    <row r="25" spans="2:2" x14ac:dyDescent="0.3">
      <c r="B25" t="s">
        <v>174</v>
      </c>
    </row>
    <row r="26" spans="2:2" x14ac:dyDescent="0.3">
      <c r="B26" t="s">
        <v>186</v>
      </c>
    </row>
    <row r="27" spans="2:2" x14ac:dyDescent="0.3">
      <c r="B27" t="s">
        <v>188</v>
      </c>
    </row>
    <row r="28" spans="2:2" x14ac:dyDescent="0.3">
      <c r="B28" t="s">
        <v>211</v>
      </c>
    </row>
    <row r="29" spans="2:2" x14ac:dyDescent="0.3">
      <c r="B29" t="s">
        <v>189</v>
      </c>
    </row>
    <row r="30" spans="2:2" x14ac:dyDescent="0.3">
      <c r="B30" t="s">
        <v>190</v>
      </c>
    </row>
    <row r="31" spans="2:2" x14ac:dyDescent="0.3">
      <c r="B31" t="s">
        <v>191</v>
      </c>
    </row>
    <row r="32" spans="2:2" x14ac:dyDescent="0.3">
      <c r="B32" t="s">
        <v>192</v>
      </c>
    </row>
    <row r="33" spans="2:2" x14ac:dyDescent="0.3">
      <c r="B33" t="s">
        <v>193</v>
      </c>
    </row>
    <row r="34" spans="2:2" x14ac:dyDescent="0.3">
      <c r="B34" t="s">
        <v>207</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32DF6E5-0C77-49AD-9357-DDD2A06074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9B2615E-AEF9-4BF8-8E47-6877A0958E1E}">
  <ds:schemaRefs>
    <ds:schemaRef ds:uri="http://schemas.microsoft.com/sharepoint/v3/contenttype/forms"/>
  </ds:schemaRefs>
</ds:datastoreItem>
</file>

<file path=customXml/itemProps3.xml><?xml version="1.0" encoding="utf-8"?>
<ds:datastoreItem xmlns:ds="http://schemas.openxmlformats.org/officeDocument/2006/customXml" ds:itemID="{09A2F309-1468-4B9E-B9B0-BF297491C50F}">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2025-11-07T16:42:08Z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