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hidePivotFieldList="1" defaultThemeVersion="124226"/>
  <mc:AlternateContent xmlns:mc="http://schemas.openxmlformats.org/markup-compatibility/2006">
    <mc:Choice Requires="x15">
      <x15ac:absPath xmlns:x15ac="http://schemas.microsoft.com/office/spreadsheetml/2010/11/ac" url="https://isvimedgovco.sharepoint.com/sites/7Planeacion-Pla_Inte_Gestion/Documentos compartidos/Pla_Inte_Gestion/3. PLANEACIÓN INTEGRADA DE GESTIÓN/3. SCI/2025/SEGUIMIENTO MATRICES DE RIESGO 2025/2DO TRIM/APROBADOS/"/>
    </mc:Choice>
  </mc:AlternateContent>
  <xr:revisionPtr revIDLastSave="0" documentId="8_{5E968FD7-990B-4370-A92A-982825201975}" xr6:coauthVersionLast="47" xr6:coauthVersionMax="47" xr10:uidLastSave="{00000000-0000-0000-0000-000000000000}"/>
  <bookViews>
    <workbookView xWindow="-108" yWindow="-108" windowWidth="23256" windowHeight="12456" tabRatio="882" firstSheet="2" activeTab="2" xr2:uid="{00000000-000D-0000-FFFF-FFFF00000000}"/>
  </bookViews>
  <sheets>
    <sheet name="1. ESTABLECIMIENTO CONTEXTO " sheetId="23" r:id="rId1"/>
    <sheet name="2. IDENTIFICACIÓN ACTIVOS TI" sheetId="24" r:id="rId2"/>
    <sheet name="3. MATRIZ DE RIESGOS" sheetId="21" r:id="rId3"/>
    <sheet name="Matriz de Calor" sheetId="18" r:id="rId4"/>
    <sheet name="Tabla probabilidad" sheetId="12" r:id="rId5"/>
    <sheet name="Tabla Impacto" sheetId="22" r:id="rId6"/>
    <sheet name="Tabla Valoración controles" sheetId="15" r:id="rId7"/>
    <sheet name="Opciones Tratamiento" sheetId="16" r:id="rId8"/>
    <sheet name="Hoja1" sheetId="11" state="hidden" r:id="rId9"/>
  </sheets>
  <calcPr calcId="191029"/>
  <pivotCaches>
    <pivotCache cacheId="1" r:id="rId10"/>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27" i="21" l="1"/>
  <c r="S24" i="21"/>
  <c r="P27" i="21" l="1"/>
  <c r="P32" i="21"/>
  <c r="S32" i="21"/>
  <c r="S17" i="21"/>
  <c r="P17" i="21"/>
  <c r="P21" i="21"/>
  <c r="S21" i="21"/>
  <c r="S31" i="21"/>
  <c r="P31" i="21"/>
  <c r="P30" i="21" l="1"/>
  <c r="S30" i="21"/>
  <c r="S34" i="21"/>
  <c r="P28" i="21"/>
  <c r="P29" i="21"/>
  <c r="P26" i="21"/>
  <c r="P25" i="21"/>
  <c r="P23" i="21"/>
  <c r="P22" i="21"/>
  <c r="P20" i="21"/>
  <c r="P19" i="21"/>
  <c r="P18" i="21"/>
  <c r="P16" i="21"/>
  <c r="P15" i="21"/>
  <c r="L15" i="21"/>
  <c r="J15" i="21"/>
  <c r="S15" i="21"/>
  <c r="S16" i="21"/>
  <c r="S18" i="21"/>
  <c r="S19" i="21"/>
  <c r="S20" i="21"/>
  <c r="S22" i="21"/>
  <c r="S23" i="21"/>
  <c r="S25" i="21"/>
  <c r="S26" i="21"/>
  <c r="S28" i="21"/>
  <c r="S29" i="21"/>
  <c r="L33" i="21"/>
  <c r="P33" i="21"/>
  <c r="P34" i="21"/>
  <c r="P35" i="21"/>
  <c r="P36" i="21"/>
  <c r="J33" i="21"/>
  <c r="S33" i="21"/>
  <c r="S35" i="21"/>
  <c r="S36" i="21"/>
  <c r="H220" i="22"/>
  <c r="B220" i="22" a="1"/>
  <c r="B220" i="22" s="1"/>
  <c r="J209" i="22" s="1"/>
  <c r="H219" i="22"/>
  <c r="H218" i="22"/>
  <c r="H217" i="22"/>
  <c r="H216" i="22"/>
  <c r="H215" i="22"/>
  <c r="H214" i="22"/>
  <c r="H213" i="22"/>
  <c r="H212" i="22"/>
  <c r="H211" i="22"/>
  <c r="H210" i="22"/>
  <c r="H209" i="22"/>
  <c r="M33" i="21"/>
  <c r="M15" i="21"/>
  <c r="AB15" i="21" l="1"/>
  <c r="AA15" i="21" s="1"/>
  <c r="AB33" i="21"/>
  <c r="AA33" i="21" s="1"/>
  <c r="X15" i="21"/>
  <c r="Z15" i="21" s="1"/>
  <c r="X16" i="21" s="1"/>
  <c r="X33" i="21"/>
  <c r="Z33" i="21" s="1"/>
  <c r="X34" i="21" s="1"/>
  <c r="AB16" i="21" l="1"/>
  <c r="AA16" i="21" s="1"/>
  <c r="AB34" i="21"/>
  <c r="Y33" i="21"/>
  <c r="AG33" i="21" s="1"/>
  <c r="Y15" i="21"/>
  <c r="Z34" i="21"/>
  <c r="X35" i="21" s="1"/>
  <c r="Y34" i="21"/>
  <c r="Y16" i="21"/>
  <c r="Z16" i="21"/>
  <c r="X17" i="21" s="1"/>
  <c r="AA34" i="21" l="1"/>
  <c r="AG34" i="21" s="1"/>
  <c r="AB35" i="21"/>
  <c r="AB17" i="21"/>
  <c r="AA17" i="21"/>
  <c r="AB18" i="21"/>
  <c r="Z17" i="21"/>
  <c r="X18" i="21" s="1"/>
  <c r="Y17" i="21"/>
  <c r="Y35" i="21"/>
  <c r="Z35" i="21"/>
  <c r="X36" i="21" s="1"/>
  <c r="AF33" i="21" l="1"/>
  <c r="AE33" i="21" s="1"/>
  <c r="AA35" i="21"/>
  <c r="AG35" i="21" s="1"/>
  <c r="AB36" i="21"/>
  <c r="AA36" i="21" s="1"/>
  <c r="AA18" i="21"/>
  <c r="AB19" i="21"/>
  <c r="Z18" i="21"/>
  <c r="X19" i="21" s="1"/>
  <c r="Y18" i="21"/>
  <c r="Y36" i="21"/>
  <c r="AG36" i="21" s="1"/>
  <c r="Z36" i="21"/>
  <c r="AD33" i="21"/>
  <c r="AC33" i="21" s="1"/>
  <c r="AA19" i="21" l="1"/>
  <c r="AB20" i="21"/>
  <c r="Z19" i="21"/>
  <c r="X20" i="21" s="1"/>
  <c r="Y19" i="21"/>
  <c r="AA20" i="21" l="1"/>
  <c r="AB21" i="21"/>
  <c r="Z20" i="21"/>
  <c r="X21" i="21" s="1"/>
  <c r="Y20" i="21"/>
  <c r="AB22" i="21" l="1"/>
  <c r="AA21" i="21"/>
  <c r="Z21" i="21"/>
  <c r="X22" i="21" s="1"/>
  <c r="Y21" i="21"/>
  <c r="AA22" i="21" l="1"/>
  <c r="AB23" i="21"/>
  <c r="Z22" i="21"/>
  <c r="X23" i="21" s="1"/>
  <c r="Y22" i="21"/>
  <c r="AA23" i="21" l="1"/>
  <c r="AB24" i="21"/>
  <c r="Z23" i="21"/>
  <c r="X24" i="21" s="1"/>
  <c r="Y23" i="21"/>
  <c r="Y24" i="21" l="1"/>
  <c r="Z24" i="21"/>
  <c r="X25" i="21" s="1"/>
  <c r="AA24" i="21"/>
  <c r="AB25" i="21"/>
  <c r="AB26" i="21" l="1"/>
  <c r="AA25" i="21"/>
  <c r="Z25" i="21"/>
  <c r="X26" i="21" s="1"/>
  <c r="Y25" i="21"/>
  <c r="AB27" i="21" l="1"/>
  <c r="AA26" i="21"/>
  <c r="Y26" i="21"/>
  <c r="Z26" i="21"/>
  <c r="X27" i="21" s="1"/>
  <c r="Z27" i="21" l="1"/>
  <c r="X28" i="21" s="1"/>
  <c r="Y27" i="21"/>
  <c r="AA27" i="21"/>
  <c r="AB28" i="21"/>
  <c r="Z28" i="21" l="1"/>
  <c r="X29" i="21" s="1"/>
  <c r="Y28" i="21"/>
  <c r="AA28" i="21"/>
  <c r="AB29" i="21"/>
  <c r="Y29" i="21" l="1"/>
  <c r="Z29" i="21"/>
  <c r="X30" i="21" s="1"/>
  <c r="AB30" i="21"/>
  <c r="AA29" i="21"/>
  <c r="AB32" i="21" l="1"/>
  <c r="AB31" i="21"/>
  <c r="AA31" i="21" s="1"/>
  <c r="AA30" i="21"/>
  <c r="Z30" i="21"/>
  <c r="X31" i="21" s="1"/>
  <c r="Y30" i="21"/>
  <c r="Z31" i="21" l="1"/>
  <c r="X32" i="21" s="1"/>
  <c r="Y31" i="21"/>
  <c r="AA32" i="21"/>
  <c r="AF15" i="21"/>
  <c r="AE15" i="21" s="1"/>
  <c r="Y32" i="21" l="1"/>
  <c r="Z32" i="21"/>
  <c r="AD15" i="21"/>
  <c r="AC15" i="21" s="1"/>
  <c r="AG15" i="21"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<sst xmlns="http://schemas.openxmlformats.org/spreadsheetml/2006/main" count="616" uniqueCount="369">
  <si>
    <t>MAPA DE RIESGOS DE PROCESO</t>
  </si>
  <si>
    <r>
      <t>CÓDIGO:</t>
    </r>
    <r>
      <rPr>
        <sz val="12"/>
        <rFont val="Arial Narrow"/>
        <family val="2"/>
      </rPr>
      <t xml:space="preserve"> F-GM-29</t>
    </r>
  </si>
  <si>
    <r>
      <t xml:space="preserve">VERSIÓN: </t>
    </r>
    <r>
      <rPr>
        <sz val="12"/>
        <rFont val="Arial Narrow"/>
        <family val="2"/>
      </rPr>
      <t>05</t>
    </r>
  </si>
  <si>
    <r>
      <t xml:space="preserve">FECHA: </t>
    </r>
    <r>
      <rPr>
        <sz val="12"/>
        <rFont val="Arial Narrow"/>
        <family val="2"/>
      </rPr>
      <t>30/03/2022</t>
    </r>
  </si>
  <si>
    <r>
      <t xml:space="preserve">PÁGINA: </t>
    </r>
    <r>
      <rPr>
        <sz val="12"/>
        <rFont val="Arial Narrow"/>
        <family val="2"/>
      </rPr>
      <t>1 de 3</t>
    </r>
  </si>
  <si>
    <t xml:space="preserve">4.2.1. ESTABLECIMIENTO DEL CONTEXTO </t>
  </si>
  <si>
    <t xml:space="preserve">PROCESO: </t>
  </si>
  <si>
    <t>Gestión Documental</t>
  </si>
  <si>
    <t>FECHA DE ELABORACIÓN O ACTUALIZACIÓN:</t>
  </si>
  <si>
    <t>Marzo de 2022</t>
  </si>
  <si>
    <t>RESPONSABLE (s) DE ELABORACIÓN O ACTUALIZACIÓN</t>
  </si>
  <si>
    <t>Profesional Lider de Gestón Documental</t>
  </si>
  <si>
    <t>Factor: Externo/Interno/Proceso</t>
  </si>
  <si>
    <t xml:space="preserve">Variable </t>
  </si>
  <si>
    <t xml:space="preserve">¿Cómo me puede afectar? </t>
  </si>
  <si>
    <t>CARÁCTER: Positivo/negativo</t>
  </si>
  <si>
    <t>Breve análisis</t>
  </si>
  <si>
    <t>Factor Interno</t>
  </si>
  <si>
    <t>Factor Externo</t>
  </si>
  <si>
    <t>Baja capacidad de respuesta entre cambios normativos</t>
  </si>
  <si>
    <t>NEGATIVO</t>
  </si>
  <si>
    <t>POSITIVO</t>
  </si>
  <si>
    <t>El despliegue de las exigencias normativas puede verse afectada por la capacidad operativa y económica del Instituto.</t>
  </si>
  <si>
    <t>Condiciones fisicas de almacenamiento del acervo documental</t>
  </si>
  <si>
    <t>Puede generar pérdida o deterioro de la información.</t>
  </si>
  <si>
    <t>Factor de proceso</t>
  </si>
  <si>
    <t>Asignación presupuestal para el desarrollo de las actividades porpias del proceso</t>
  </si>
  <si>
    <t>Se ha evidenciado una asignacion presupuestal progresiva de recurso financiero lo cual ha permitido apalancar los planes, programas y proyectos asociados al proceso de gestion documental</t>
  </si>
  <si>
    <t xml:space="preserve">Alta rotación del personal </t>
  </si>
  <si>
    <t>Dada la naturaleza del vinculo contractual de las personas que despliegan las directrices del proceso lleva a que se presnete una alta rotacion de las mismas, lo cual a su vez genera reprocesos en el proceso de capacitación y apropiación de directrices.</t>
  </si>
  <si>
    <t>Estructura organizacional</t>
  </si>
  <si>
    <t>El proceso actualmente no cuenta con personas de planta en provisionalidad que garanticen una continuidad en los procesos.</t>
  </si>
  <si>
    <t>Soporte tecnológico del proceso (software)</t>
  </si>
  <si>
    <t xml:space="preserve">El proceso ha avanzado en el desarrollo del modulo de archivo en la plataforma SIFI, a fin de consolidar y gestionar las actividades del proceso apoyados en flujos de trabajo electronico. </t>
  </si>
  <si>
    <t>Directrices emitidas en el MIPG</t>
  </si>
  <si>
    <t xml:space="preserve">Se cuenta con un docuemnto guía que orienta metodológicamente la planeación, el desarrollo y el control de las actividades del proceso de Gestión Documental, a la vez que permite la articulación con otros procesos de la entidad como por ejemplo el proceso de TIC mediante el PETIC. </t>
  </si>
  <si>
    <t>Fortalecimiento de competencias propias de la gestión documental</t>
  </si>
  <si>
    <t xml:space="preserve">Se ha buscado reforzar el equipo del proceso, con el fin de contar con personas con perfiles adecuados y ajustados a las necesidades de la gestión del proceso. </t>
  </si>
  <si>
    <t>Alta Dirección/Liderazgo</t>
  </si>
  <si>
    <t xml:space="preserve">El proceso ha recibido un gran apoyo desde la alta dirección para realizar las mejoras necesarias en el proceso. </t>
  </si>
  <si>
    <t>Medición del proceso</t>
  </si>
  <si>
    <t xml:space="preserve">El proceso es medible, pues a medida que avanza el desarrollo de las actividades del proceso, se pueden mostrar resultados. </t>
  </si>
  <si>
    <t>Administración de la información por parte del personal del instituto</t>
  </si>
  <si>
    <t xml:space="preserve">Se evidencia que desde los diferentes cargos no se realiza una adecuada gestión de la información que se produce, con lo cual se puede generar perdida de la integridad, confidencialidad y acceso a la misma. </t>
  </si>
  <si>
    <t>Planeación de las actividades operativas del proceso</t>
  </si>
  <si>
    <t>Actualmente el proceso cuenta con los planes derivados de las exigencias de MIPG, los cuales establecen el rumbo del proceso de gestión documental</t>
  </si>
  <si>
    <t>Trabajo en equipo</t>
  </si>
  <si>
    <t>El equipo de gestion documental se encuentra fortalecido en cuanto a la articulación desde los planes que debe ejecutar lo cual permite brindar un acompañamiento oportuno a los otros procesos a travez de los enlaces de gestión documental</t>
  </si>
  <si>
    <t>Soporte tecnológico del proceso (hardware)</t>
  </si>
  <si>
    <t>Actualmente se cuenta con disponibilidad de equipos tales como, scanner, computadores, trituradoras de papel y un scanner especializado para escanear libros contables.</t>
  </si>
  <si>
    <t>Proyecto de tercerización, en cuanto a custodia e intervención de la documentación</t>
  </si>
  <si>
    <t xml:space="preserve">Este proyecto ha permitido avanzar en la intervencion de la documentacion que se encontraba represada en el archivo central, tambien ha permitido activas las transferecias primarias y ha permitido tener la información digital y realizar consultas de la misma manera, al igual que una custodia que cumpla con los requisitos normativos. </t>
  </si>
  <si>
    <t>Deficit de personal asignado al proceso de gestión documental</t>
  </si>
  <si>
    <t xml:space="preserve">Lo cual conlleva a que no se puedan surtir todos los procesos como por ejemplo, la actualizacion de las tablas de retención documental. Teniendo en cuenta la naturaleza de las contrataciones tambien se debe tener en cuenta la demora en el sutimiento de los proceso, lo cual restrasa el inicio de las actividades propias del proceso. </t>
  </si>
  <si>
    <t xml:space="preserve">Cambios del nivel directivo </t>
  </si>
  <si>
    <t>Lo cual afecta la continuidad de las actividades estrategicas del proceso.</t>
  </si>
  <si>
    <r>
      <t xml:space="preserve">PÁGINA: </t>
    </r>
    <r>
      <rPr>
        <sz val="12"/>
        <rFont val="Arial Narrow"/>
        <family val="2"/>
      </rPr>
      <t>2 de 3</t>
    </r>
  </si>
  <si>
    <t xml:space="preserve">IDENTIFICACIÓN DE ACTIVOS DE TI </t>
  </si>
  <si>
    <t>Activo</t>
  </si>
  <si>
    <t>Responsable</t>
  </si>
  <si>
    <t>Observaciones</t>
  </si>
  <si>
    <t>Plataforma Datasoft</t>
  </si>
  <si>
    <t>IMPRETIC</t>
  </si>
  <si>
    <t>El contratista es el responsable de administrar la plataforma. La información que se cargará a dicha palataforma consiste en la digitalización de los expedientes intervenidos.</t>
  </si>
  <si>
    <t>Plataforma SIFI - Modulo archivos, memorando y radicados.</t>
  </si>
  <si>
    <t>Subdirección administrativa y financiera - Gestión TIC - Gestión documental</t>
  </si>
  <si>
    <t>El soporte tecnico esta a cargo de gestión TIC y el soporte administrativo esta a cargo de gestión documental</t>
  </si>
  <si>
    <t>CÓDIGO: F-GM-29</t>
  </si>
  <si>
    <r>
      <t xml:space="preserve">VERSIÓN: </t>
    </r>
    <r>
      <rPr>
        <sz val="11"/>
        <color theme="1"/>
        <rFont val="Arial Narrow"/>
        <family val="2"/>
      </rPr>
      <t>05</t>
    </r>
  </si>
  <si>
    <r>
      <t xml:space="preserve">FECHA: </t>
    </r>
    <r>
      <rPr>
        <sz val="11"/>
        <color theme="1"/>
        <rFont val="Arial Narrow"/>
        <family val="2"/>
      </rPr>
      <t>30/03/2022</t>
    </r>
  </si>
  <si>
    <r>
      <t xml:space="preserve">PÁGINA: </t>
    </r>
    <r>
      <rPr>
        <sz val="11"/>
        <color theme="1"/>
        <rFont val="Arial Narrow"/>
        <family val="2"/>
      </rPr>
      <t>3 de 3</t>
    </r>
  </si>
  <si>
    <t>PROCESO:</t>
  </si>
  <si>
    <t>Septiembre de 2022</t>
  </si>
  <si>
    <t>OBJETIVO:</t>
  </si>
  <si>
    <t>Establecer directrices administrativas y técnicas que conlleven a la planificación, procesamiento, manejo y organización de la documentación producida y recibida en el Instituto, mediante la aplicación de la normatividad archivística vigente con el fin de garantizar que la información se mantenga disponible y se asegure la integridad y conservación de la misma.</t>
  </si>
  <si>
    <t>ALCANCE:</t>
  </si>
  <si>
    <t>Inicia con la recepción de los documentos internos y externos, continúa con el trámite, distribución, organización y consulta de documentos y termina con su conservación, preservación y disposición final</t>
  </si>
  <si>
    <t>4.2. IDENTIFICACION DEL RIESGO</t>
  </si>
  <si>
    <t>4.3. EVALUACIÓN DEL RIESGO</t>
  </si>
  <si>
    <t>4.4. TRATAMIENTO DEL RIESGO</t>
  </si>
  <si>
    <t xml:space="preserve">Referencia </t>
  </si>
  <si>
    <t>Temática / Linea de Acción</t>
  </si>
  <si>
    <t>1. QUE?</t>
  </si>
  <si>
    <t>2. COMO SE REFLEJA?</t>
  </si>
  <si>
    <t>3. POR QUE?
(Evento Potencial Principal)</t>
  </si>
  <si>
    <t>Descripción del Riesgo
(1+2+3)</t>
  </si>
  <si>
    <t>Causa
(Evento Potencial Intermedio)</t>
  </si>
  <si>
    <t>Clasificación del Riesgo</t>
  </si>
  <si>
    <t>EVALUACION DE RIESGO INHERENTE</t>
  </si>
  <si>
    <t>VALORACION DE CONTROLES</t>
  </si>
  <si>
    <t>EVALUACION DEL RIESGO RESIDUAL</t>
  </si>
  <si>
    <t>Tratamiento</t>
  </si>
  <si>
    <t>FORMULAR ACCIONES ESPECIFICAS</t>
  </si>
  <si>
    <t>Probabilidad Inherente</t>
  </si>
  <si>
    <t>%</t>
  </si>
  <si>
    <t>Impacto 
Inherente</t>
  </si>
  <si>
    <t>Zona de Riesgo Inherente</t>
  </si>
  <si>
    <t>No. Control</t>
  </si>
  <si>
    <t>Descripción del Control
(Medida Actual)</t>
  </si>
  <si>
    <t>Afectación</t>
  </si>
  <si>
    <t>Atributos</t>
  </si>
  <si>
    <t>Probabilidad Residual</t>
  </si>
  <si>
    <t xml:space="preserve">Probabilidad Residual </t>
  </si>
  <si>
    <t>Impacto Residual</t>
  </si>
  <si>
    <t>Probabilidad Residual Final</t>
  </si>
  <si>
    <t>Impacto Residual Final</t>
  </si>
  <si>
    <t>Zona de Riesgo Residual Final</t>
  </si>
  <si>
    <t>VER ACCION #</t>
  </si>
  <si>
    <t>Tipo</t>
  </si>
  <si>
    <t>Implementación</t>
  </si>
  <si>
    <t>Calificación</t>
  </si>
  <si>
    <t>Documentación</t>
  </si>
  <si>
    <t>Frecuencia</t>
  </si>
  <si>
    <t>Evidencia</t>
  </si>
  <si>
    <t>Nombre de la evidencia</t>
  </si>
  <si>
    <t>GD5</t>
  </si>
  <si>
    <t>Disponibilidad, integridad y conservación de la documentación producida y recibida en el Instituto</t>
  </si>
  <si>
    <t>Posibilidad de afectación económica y reputacional frente a usuarios internos y externos</t>
  </si>
  <si>
    <t xml:space="preserve"> por fallos en contra de la entidad derivada de no contar con información suficente y oportuna para la legítima defensa
 por mal desempeño institucional relacionado con el suministro de información oportuna por parte del archivo </t>
  </si>
  <si>
    <t xml:space="preserve">debido al daño, deterioro o pérdida de la información y/o no  acceso a la misma de manera oportuna </t>
  </si>
  <si>
    <t xml:space="preserve">Posibilidad de afectación económica y reputacional frente a usuarios internos y externos,   por fallos en contra de la entidad derivada de no contar con información suficente y oportuna para la legítima defensa, así como por mal desempeño institucional relacionado con el suministro de información oportuna por parte del archivo. Lo anterior,  debido al daño, deterioro o pérdida de la información y/o al no  acceso a la misma de manera oportuna </t>
  </si>
  <si>
    <t xml:space="preserve">1. Incendio (Corto circuito). </t>
  </si>
  <si>
    <t>Riesgo Operativo</t>
  </si>
  <si>
    <t>Muy Alta</t>
  </si>
  <si>
    <t>Mayor</t>
  </si>
  <si>
    <t>La entidad cuenta con detectores de humo en el area de archivo central sede Velódromo. Asi mismo cuenta con extintores ubicados en los lugares asesorados por la ARL-Brigada de emergencia/área de archivo.
No se realiza mantenimiento periódico a los detectores de humo.</t>
  </si>
  <si>
    <t>Preventivo</t>
  </si>
  <si>
    <t>Manual</t>
  </si>
  <si>
    <t>Sin Documentar</t>
  </si>
  <si>
    <t>Continua</t>
  </si>
  <si>
    <t>Sin Registro</t>
  </si>
  <si>
    <t>N/A</t>
  </si>
  <si>
    <t>Reducir (mitigar)</t>
  </si>
  <si>
    <t>Evaluar la posbilidad de instalar detectores de humo en el area de archivo del Megacentro.
Coordinar con el area de Bienes del Instituto el mantenimiento periódico de los detectores de humo.
Continuar con  el proyecto de organización y digitalización de expedientes  del archivo central a través de manera interna.
Gestionar lo pertinente para que los archivos de gestión de Megacentro sean controlados por personal de archivo en la zona dispuesta para ello. Así mismo, el área de archivo de Megacentro debe cumplir con la normatividad en cuanto a condiciones mínimas en cerramiento, unidades de instalación y conservación, control de humedad y temperatura.
Gestionar en las sedes Velodromo como Megacentro, capacitaciones relacionadas con la adecuada organización de expendientes por parte de las áreas. Adicionalmente, establecer auditorías periódicas por parte del área de archivo para verificar el adecuado manejo de los archivos de gestión.
Gestionar mantenimiento preventivo de equipos contraincendio en archivo y de la bomba extractora de agua.
Dejar evidencia de las visitas de verificación a las condiciones locativas, actividades y personal de la empresa tercerizada. Establecer lista de chequeo
Establecer medidas de protección y conservación de los archivos cuando se realiza traslado entre sedes.
En relación a los archivos de gestión, asignar los enlaces de gestión documental para la aplicación de instrumentos archivísticos.
Gestionar lo pertinente para la actualización de las TRD. Su última actualización fue en el año 2017 y se han identificado cambios en la estructura organizacional desde esta fecha.</t>
  </si>
  <si>
    <t>2. Humedad relativa y temperatura por fuera de parámetros, en las zonas de almacenamiento físico de archivos.</t>
  </si>
  <si>
    <t>El técnico documental revisa en horas de la mañana y la tarde, las condiciones ambientales de los archivos utilizando un hidrómetro, y se registra en el formato de condiciones ambientales</t>
  </si>
  <si>
    <t>Detectivo</t>
  </si>
  <si>
    <t>Automático</t>
  </si>
  <si>
    <t>Con Registro</t>
  </si>
  <si>
    <t>Formato de condiciones ambientales</t>
  </si>
  <si>
    <t xml:space="preserve"> Utilizar las unidades de almacenamiento recomendadas por el archivo general de la nación y las NTC 452, NTC 4436 y NTC 5397. El lider de gestión documental verifica la existencia del certificado de calidad  de producto por parte del proveedor. </t>
  </si>
  <si>
    <t>Aleatoria</t>
  </si>
  <si>
    <t>Contrato  de suministro de unidades documentales.
Certificado de calidad de producto.</t>
  </si>
  <si>
    <t>3. Daño o pérdida por roedores, plagas</t>
  </si>
  <si>
    <t>El area de bienes e infraestructura, verifica que se realicen de manera mensual las fumigaciones a las areas de archivo en ambas sedes del instituto.</t>
  </si>
  <si>
    <t>Soportes de fumigación</t>
  </si>
  <si>
    <t>4. Inadecuada infraestructura locativa de los depósitos de archivo</t>
  </si>
  <si>
    <t>El lider de Gestión Documental valida cumplimiento de condiciones mínimas  de inffraestructura de archivo tales como: cerramiento perimetral del area de archivo, estatnterías rodantes, unidades de conservación (cajas y carpetas), toma de temperatura y humedad relativa, existencia de detectores de humo.
Teniendo en cuenta que hay condiciones que no se cumplen tales como: ubicación en sótano cerca de una quebrada (riesgo de inundación), cielo raso con tubería de cableado electrico y desagues, se tomó la decisión de tercerizar el almacenamiento del archivo central.
En este caso, el lider de Gestión Documental verifica que la empresa tercerizada para el almacenamiento del archivo central cumpla con las condiciones locativas establecidas en el acuerdo 049 de 2000 del AGN.</t>
  </si>
  <si>
    <t>Los lineamientos quedaron establecidos en el plan de conservación documental en cada uno de sus 7 programas.
PL-GD-02_</t>
  </si>
  <si>
    <t>5. Inundación de instalaciones</t>
  </si>
  <si>
    <t>El area de archivo de velodromo cuenta con Bomba extractora de agua que se activa automáticamente
El area de bienes e infraestructura, verifica que se realice mantenimiento correctiva cada que se identifique mal funcionamiento de la misma.</t>
  </si>
  <si>
    <t>soporte de mantenimiento correctivo</t>
  </si>
  <si>
    <t>6.  Manipulación inadecuada de la documentación por parte de usuarios internos. (Archivos de Gestión)</t>
  </si>
  <si>
    <t>El lider de Gestión Documental incluye en el cronograma de capacitaciones las relacionadas con la organización de archivos de gestión y lo informa a el area de Talento Humano para que sea incluido en el PIC. El lider de Gestión Documental realiza seguimiento al cumplimiento de las capacitaciones programadas.</t>
  </si>
  <si>
    <t>Actas de reunión
Registros de Asistencia
Memorias audiovisuales</t>
  </si>
  <si>
    <t>7. Tercerizar el almacenamiento del archivo central a una empresa que no cumpla con los requisitos mínimos de custodia y organización de los expedientes.</t>
  </si>
  <si>
    <t>El lider de Gestión Documental verifica que la empresa tercerizada para el almacenamiento del archivo central cumpla con las condiciones locativas establecidas en el acuerdo 049 de 2000 del AGN.</t>
  </si>
  <si>
    <t>Especificaciones técnicas de contrato 480 de 2023, además lo contenido en el PLAN DE CONSERVACIÓN DOCUMENTAL y las visitas de supervisión F-GJ-178.</t>
  </si>
  <si>
    <t>8. Daño o detreriorro de la información en el traslado de la documentación tanto entre sedes y como hacia la empresa tercerizada (archivo central).</t>
  </si>
  <si>
    <t>El lider de archivo verifica que el contrato con la empresa tercerizada para el manejo del archivo central, se establezcan como obligaciones contractuales  medidas específicas para la conservación y protección de los expedientes durante el traslado, tales como: condiciones de los vehículos (camionetas tipo carry, sistema GPS para localización), conservación de los documentos en las mismas condiciones en que fueron entregadas con el fin de hacer válido el inventario documental, entre otras.</t>
  </si>
  <si>
    <t>Minuta del Contrato con la empresa tercerizada para el manejo del archivo central del Instituto</t>
  </si>
  <si>
    <t>9. No aplicar procesos ni instrumentos archivísticos (TRD, PGD, Cuadro de Clasificación, PINAR, FUID-Formulario Único Inventario Documental).</t>
  </si>
  <si>
    <t>Durante la vigencia 2022 y 2023, se establecieron capacitaciones para socializar los intrumentos archivísticos FUID, PGD, TRD VIGENTES Y CUADRO DE CLASIFICACIÓN DOCUMENTAL, garantizando así, la aplicación de todos. Se actualizaron los Inventarios de los archivos de gestión en 9998 expedientes controlados con las TRD vigentes y el sistema de información SIFI, además la aplicación de programas anexos al PINAR</t>
  </si>
  <si>
    <t>Probabilidad</t>
  </si>
  <si>
    <t>Documentado</t>
  </si>
  <si>
    <t>Matriz de seguimiento al proceso de gestión documental F-GD-24.
Planes actualizados
PR-GD-01
PL-GD-01_
PL-GD-02_
PL-GD-03_
PL-GD-04_</t>
  </si>
  <si>
    <t>10. Desactualización de las TRD</t>
  </si>
  <si>
    <t>El lider de Gesión Documental identifica los cambios en la estructura organizacional, e informa a la Subdirección Administrativa y financiera sobre la necesidad de actualizar las Tablas de Retención Documental - TRD.</t>
  </si>
  <si>
    <t>Correo de notificación a la Subdirección Administrativa Financiera sobre la necesidad de actualizar las TRD</t>
  </si>
  <si>
    <t>11. Préstamos de expedientes sin los debidos controles</t>
  </si>
  <si>
    <t>El funcionario asignado de cada unidad administrativa controla la creación y préstamos de expedientes por medio del modulo de archivo del SIFI.
Una vez relacionado el prestamo del expedente al usuario interno, el mismo cuenta con 5 días hábiles para devolverlo al archivo corresponediente, de otro modo el archivo central envíará alertas via correo electrónico relacionando la cantidad de prestamos cargados a su nombre.
Así mismo, en el momento en el que un funcionario accede al SIFI se genera alerta automática relacionando los expedientes en préstamo.
En el caso de funcionarios que finalizan sus contratos de prestación de servicios profesionales y de apoyo a la gestión, no se otorga el respectivo paz y salvo, si el sistema tienes cargado a su nombre expedientes en préstamo.
Documentado en: Procedimiento para consulta y préstamos de expedientes, P-GD-05</t>
  </si>
  <si>
    <t>Registro de préstamos en el sisttema SIFI</t>
  </si>
  <si>
    <t>12. Acceso no autorizado a la información de los archivos de gestión en sede Megacentro</t>
  </si>
  <si>
    <t>Las personas autorizadas para ingreso en el archivo de gestión sede megacentro son los administradores documentales de la información, quienes tienen actualizados los inventarios en el sistema de información, además de recibir las transferencias primarias para evitar el crecimiento de la información en los espacios designados para tal fin.</t>
  </si>
  <si>
    <t>Esta publicado el proceso de selección para el cerramiento de la sede megancentro y el inventario en el sistema de información SIFI.</t>
  </si>
  <si>
    <t>13. Falta de competencia del personal de Gestión Documental</t>
  </si>
  <si>
    <t>El Director, Subdirector o Jefe de Oficina, en relación a cada contratación de personal que se requiera para la prestación de servicios profesionales y de apoyo a la gestión,  verifica en el Estudio Previo respectivo, que la idoneidad y experiencia requerida sea coherente con las obligaciones contractuales a desarrollar, y procede a firmarlo en consecuencia. Los requisitos de idoneidad y experiencia para el personal de gestión documental se definen en el Acuerdo 08 del 2014 del Archivo General de la Nación
Documentado en: Manual de Contatación.</t>
  </si>
  <si>
    <t>Estudio previo de contratos de prestación servicios profesionales y de apoyo a la gestión persona natural firmado por el Subdirector Administrativo y Financiero</t>
  </si>
  <si>
    <t>14. Difícil acceso y recuperación de la información  (Sistema de Información)</t>
  </si>
  <si>
    <t>El responsable asignado del area de TIC recibe la solicitud de soporte SIFI, realiza diagnóstico de disponibilidad del servicio y según sea el caso realiza las siguientes actividades: reconstrucción de indices, mantenimiento general de la base de datos, depuración de elementos obsoletos, y revisión y actualización de servidores.</t>
  </si>
  <si>
    <t>15. No se finaliza el tramite administrativo para los archivos de gestión, de manera que una vez cumplido este requisito pueda ser remitido a la custodia tercerizada (esta situación puede generar pérdida de información)</t>
  </si>
  <si>
    <t>15.</t>
  </si>
  <si>
    <t>El técnico documental verfica que la transferencia documental cumpla con todos los trámites exigidos en la tabla de retención documental.
Documentado en: Procedimiento para las transferencias documentales. P-GD-05</t>
  </si>
  <si>
    <t>Inventario de transferencia.</t>
  </si>
  <si>
    <t>16.  Pérdida de seguridad de la información</t>
  </si>
  <si>
    <t>El  responsable de la operación en la parametrización en el servidor de base de datos programa la ejecución automática de la copia respaldo, y verifica que el estado de los respaldos corresponda con la programación.</t>
  </si>
  <si>
    <t>Log de copias de respaldo en el sistema.</t>
  </si>
  <si>
    <t>En caso de unidades documentales con daño o deterioro, El Líder de Gestión Documental verifica que se cumplan los lineamientos establecidos en el plan de conservación documental, con respecto al protocolo de rescate documental.
Documentado en: Plan de conservación documental, PL-GD-02.</t>
  </si>
  <si>
    <t>Correctivo</t>
  </si>
  <si>
    <t>Control de unidades de conservación
Informe de supervisión de custodia tercerizada
Limpieza y desinfección de areas de archivo
protocolo de limpieza y desinfección diligenciado
Protocolo de limpieza a documentos afectados por agentes biológicos diligenciado.</t>
  </si>
  <si>
    <t>GD6</t>
  </si>
  <si>
    <t>Cumplimiento de la normatividad archivística</t>
  </si>
  <si>
    <t>Posibilidad de afectación reputacional del Instituto</t>
  </si>
  <si>
    <t>por hallazgos de los entes de control</t>
  </si>
  <si>
    <t>debido a una gestión documental  que incumple la normatividad archivística en las etapas de planificación, procesamiento, manejo y organización de la documentación producida y recibida en el Instituto</t>
  </si>
  <si>
    <t>Posibilidad de afectación reputacional del Instituto, por hallazgos de los entes de control, debido a una gestión documental que incumple la normatividad archivística en las etapas de planificación, procesamiento, manejo y organización de la documentación producida y recibida en el Instituto.</t>
  </si>
  <si>
    <t>1. No se identifica la normatividad archivística o se encuentra desactualizada</t>
  </si>
  <si>
    <t>Riesgo de Cumplimiento</t>
  </si>
  <si>
    <t>Baja</t>
  </si>
  <si>
    <t>Moderado</t>
  </si>
  <si>
    <t>El lider de Gestión Documental  verifica de manera semanal la normatividad que se expide en materia documental. En el caso de que se indetifica nueva normatividad o modificaciones, se informa a la Subdirección Juirídica para la actualización del normograma institucional.</t>
  </si>
  <si>
    <t>Correo de notificación a la subdirección Jurídca sobre cambios al normagarma.
Normograma actualizado</t>
  </si>
  <si>
    <t>Realizar revisión de que la normatividad archivística se encuentra relacionada en la documentación del SGC. De jar evidencia de dicha verificación. Coordinar  resocialización de dicha documentación al personal</t>
  </si>
  <si>
    <t>2. Falta de competencia del personal de archivo</t>
  </si>
  <si>
    <t>2.1.</t>
  </si>
  <si>
    <t>2.2.</t>
  </si>
  <si>
    <t>El lider de Gestión documental verifica que el personal que se contrata en archivo reciba entrenamiento en el manejo del SIFI en los módulos de redicación, contratación, titulación, personas, archivo, entre otros, así como en la metodología para realizar las transferencias primarias basado en el acuerdo 042 del 2002 del archivo general de la nación.</t>
  </si>
  <si>
    <t>Registros de asistencia</t>
  </si>
  <si>
    <t>3. Falta de aplicación de la normatividad archivística</t>
  </si>
  <si>
    <t>El sistema de información SIFI en el módulo de archivo se encuentra parametrizado de tal manera que da cumplimiento al normatividad archivística en materia de control de préstamos, transferencias, codificación, tipos documentales, radicación enviada y recibida, ubicación física.</t>
  </si>
  <si>
    <t>Módulo de Archivo en el SIFI</t>
  </si>
  <si>
    <r>
      <rPr>
        <b/>
        <sz val="11"/>
        <color theme="9" tint="-0.249977111117893"/>
        <rFont val="Arial Narrow"/>
        <family val="2"/>
      </rPr>
      <t xml:space="preserve">*Nota: </t>
    </r>
    <r>
      <rPr>
        <sz val="11"/>
        <color theme="1"/>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</si>
  <si>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Fuente:  Adaptado de Curso Riesgo Operativo Universidad del Rosario por Dirección de Gestión y Desempeño Institucional de Función Pública,  2020.</t>
  </si>
  <si>
    <t>CONTROL DE CAMBIOS</t>
  </si>
  <si>
    <t>Riesgo No.</t>
  </si>
  <si>
    <t>Fecha Cambio</t>
  </si>
  <si>
    <t>Descripción del cambio</t>
  </si>
  <si>
    <t>GD05</t>
  </si>
  <si>
    <t>Se incluye un nuevo evento potencial  intermedio (subcausa) al que se le asigna el consecutivo No.15. 
Redacción el evento intermedio: No se finaliza el tramite administrativo para los archivos de gestión, de manera que una vez cumplido este requisito pueda ser remitido a la custodia tercerizada (esta situación puede generar pérdida de información). Se identifica igualmente el control y se tipifica para efectos de nueva valoración de riesgo residual.</t>
  </si>
  <si>
    <t>Se incluye el control 17 de tipo correctiva para disminuir el impacto residual.</t>
  </si>
  <si>
    <t>Se incluye el control 2.2 para reducir la probabilidad de deterioro de expedientes por humedad relativa y alta temperatura.</t>
  </si>
  <si>
    <t>Se incluye el control 6 que no había sido definido previamente.</t>
  </si>
  <si>
    <t>Impacto</t>
  </si>
  <si>
    <t>Muy Alta
100%</t>
  </si>
  <si>
    <t>Extremo</t>
  </si>
  <si>
    <t>Alta
80%</t>
  </si>
  <si>
    <t>Alto</t>
  </si>
  <si>
    <t>Media
60%</t>
  </si>
  <si>
    <t>Baja
40%</t>
  </si>
  <si>
    <t>Bajo</t>
  </si>
  <si>
    <t>Muy Baja
20%</t>
  </si>
  <si>
    <t>Leve
20%</t>
  </si>
  <si>
    <t>Menor
40%</t>
  </si>
  <si>
    <t>Moderado
60%</t>
  </si>
  <si>
    <t>Mayor
80%</t>
  </si>
  <si>
    <t>Catastrófico
100%</t>
  </si>
  <si>
    <t>Tabla Criterios para definir el nivel de probabilidad Inherente</t>
  </si>
  <si>
    <t>Frecuencia de la Actividad</t>
  </si>
  <si>
    <t>Muy Baja</t>
  </si>
  <si>
    <t>La actividad que conlleva el riesgo se ejecuta como máximos 2 veces por año</t>
  </si>
  <si>
    <t>La actividad que conlleva el riesgo se ejecuta de 3 a 24 veces por año</t>
  </si>
  <si>
    <t>Media</t>
  </si>
  <si>
    <t>La actividad que conlleva el riesgo se ejecuta de 24 a 500 veces por año</t>
  </si>
  <si>
    <t>Alta</t>
  </si>
  <si>
    <t>La actividad que conlleva el riesgo se ejecuta mínimo 500 veces al año y máximo 5000 veces por año</t>
  </si>
  <si>
    <t>La actividad que conlleva el riesgo se ejecuta más de 5000 veces por año</t>
  </si>
  <si>
    <t>Tabla Criterios para definir el nivel de impacto Inherente</t>
  </si>
  <si>
    <t>Insignificante</t>
  </si>
  <si>
    <t>Descripción</t>
  </si>
  <si>
    <t>Menor</t>
  </si>
  <si>
    <t>Leve 20%</t>
  </si>
  <si>
    <t>1. No tiene impactos en la prestación del servicio ni en la operación de los procesos internos.</t>
  </si>
  <si>
    <t>2. No afecta el cumplimiento de la misión ni de los objetivos estratégicos del Plan de Desarrollo.</t>
  </si>
  <si>
    <t>3. No representa impactos financieros para la organización.</t>
  </si>
  <si>
    <t>Catastrófico</t>
  </si>
  <si>
    <t>4. No genera multas ni sanciones.</t>
  </si>
  <si>
    <t>5. Genera consecuencias negativas en la imagen (opinión) ante sus grupos de interés (internos) de baja intensidad (puntuales) y mitigable o reversible de manera inmediata.</t>
  </si>
  <si>
    <t xml:space="preserve">6. No genera fallas en el funcionamiento del software o hardware, ni perdida/daño de información o mal uso de esta. </t>
  </si>
  <si>
    <t xml:space="preserve">Menor-40% </t>
  </si>
  <si>
    <t>1. Interrupción mínima en la prestación de los servicios o en la operación de los procesos. Reversibles de manera inmediata.</t>
  </si>
  <si>
    <t xml:space="preserve">     El riesgo afecta la imagen de alguna área de la organización</t>
  </si>
  <si>
    <t>2. Retrasa algunas actividades de proyectos, pero no afectan la ejecución global de los mismos. No afecta el cumplimiento los objetivos estratégicos del Plan de Desarrollo.</t>
  </si>
  <si>
    <t xml:space="preserve">     El riesgo afecta la imagen de la entidad internamente, de conocimiento general, nivel interno, de junta dircetiva y accionistas y/o de provedores</t>
  </si>
  <si>
    <t>3. Puede llevar traslados de rubros, ajustes en el presupuesto, pero no representa impactos financieros para la organización.</t>
  </si>
  <si>
    <t xml:space="preserve">     El riesgo afecta la imagen de la entidad con algunos usuarios de relevancia frente al logro de los objetivos</t>
  </si>
  <si>
    <t>4. Genera llamados de atención, pero no multas ni sanciones.</t>
  </si>
  <si>
    <t xml:space="preserve">     El riesgo afecta la imagen de de la entidad con efecto publicitario sostenido a nivel de sector administrativo, nivel departamental o municipal</t>
  </si>
  <si>
    <t>5. Genera consecuencias negativas en la imagen (opinión) ante sus grupos de interés de intensidad media y mitigable o reversible en el corto plazo (6 meses). La imagen del Instituto se podría ver afectada a nivel regional y local.</t>
  </si>
  <si>
    <t xml:space="preserve">     El riesgo afecta la imagen de la entidad a nivel nacional, con efecto publicitarios sostenible a nivel país</t>
  </si>
  <si>
    <t>6. Genera fallas de funcionamiento en el software o hardware que dificultad el acceso a información afectando funciones específicas, cargos específicos.  Reversible en un término no mayor a 2 horas.</t>
  </si>
  <si>
    <t>Moderado 60%</t>
  </si>
  <si>
    <t>1. Genera interrupción y demora en la prestación del servicio y/o en el desarrollo de las actividades de los procesos.  Reversibles en un término de máximo 1 día.</t>
  </si>
  <si>
    <t>2. Retrasa actividades, llevando a extender plazos para la ejecución de las mismas, pero no afectan la ejecución global de los proyectos. No afecta el cumplimiento de los objetivos estratégicos del Plan de Desarrollo.</t>
  </si>
  <si>
    <t>3. Puede llevar traslados de rubros, ajustes en el presupuesto, pero no representa impactos financieros para la organización. Puede desencadenar en retrasos del plan de inversiones.</t>
  </si>
  <si>
    <t>4. Genera algunas multas y sanciones por incumplimiento. Puede generar procesos disciplinarios al personal interno.</t>
  </si>
  <si>
    <t>5. Genera consecuencias negativas en la imagen (opinión) ante sus grupos de interés (comunidad, de intensidad alta y mitigable o reversible en el mediano plazo (1 año). La imagen del Instituto se podría ver afectada a nivel regional y local.</t>
  </si>
  <si>
    <t>6. Genera fallas de funcionamiento en el software o hardware que dificultad el acceso a información afectando funciones específicas, cargos específicos.  Reversible en un término no mayor a 5 horas.</t>
  </si>
  <si>
    <t>Mayor 80%</t>
  </si>
  <si>
    <t>1. Genera interrupción y demora en la prestación del servicio y/o en el desarrollo de las actividades de los procesos.  Reversibles en un término de 1 a 2 días.</t>
  </si>
  <si>
    <t>2. Retrasa proyectos, llevando a extender plazos, aumentar presupuesto, para la ejecución de estos, pero no afectan la ejecución global. No afecta el cumplimiento de los objetivos estratégicos del Plan de Desarrollo.</t>
  </si>
  <si>
    <t>3. Puede llevar traslados de rubros, ajustes en el presupuesto y retrasos en su ejecución. Representa impactos financieros para la organización (perdida, no desembolso) que llevan al incumplimiento de proyectos del plan desarrollo.</t>
  </si>
  <si>
    <t>4. Genera multas y sanciones por incumplimiento. Puede generar procesos disciplinarios al personal interno, remoción de personal de sus cargos.</t>
  </si>
  <si>
    <t>5. Genera consecuencias negativas en la imagen (opinión) ante sus grupos de interés de intensidad grave y mitigable o reversible en el largo plazo (Cuatro años o menos).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</si>
  <si>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término no mayor a 8 horas.</t>
  </si>
  <si>
    <t>Catastrófico 100%</t>
  </si>
  <si>
    <t>1. Genera interrupción y demora significativa en la prestación del servicio y/o en el desarrollo de las actividades de los procesos. Reversibles en un término de 3 a 5 días.</t>
  </si>
  <si>
    <t>2. Genera incumplimiento de los proyectos. Genera sobrecostos y afecta el cumplimiento de los objetivos estratégicos de Plan de Desarrollo.</t>
  </si>
  <si>
    <t>3. Representa impactos financieros para la organización (perdida, no desembolso) que llevan al incumplimiento de objetivos del plan desarrollo.</t>
  </si>
  <si>
    <t>4. Genera multas y sanciones por incumplimiento. Puede generar procesos disciplinarios al personal interno, remoción de personal de sus cargos. Pago de indemnizaciones por incumplimiento que puede llevar a afectar el presupuesto del Instituto.</t>
  </si>
  <si>
    <t>5. Genera consecuencias negativas en la imagen (opinión) ante sus grupos de interés (comunidad, empleados, clientes, gobierno, etc.) con una intensidad muy alta y reversible en el largo plazo (más de 5 años para revertir la afectación).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</si>
  <si>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tiempo superior a un día.</t>
  </si>
  <si>
    <t>Criterios</t>
  </si>
  <si>
    <t>Subcriterios</t>
  </si>
  <si>
    <t>Afectación Económica o presupuestal</t>
  </si>
  <si>
    <t>Afectación menor a 10 SMLMV .</t>
  </si>
  <si>
    <t xml:space="preserve">Entre 10 y 50 SMLMV </t>
  </si>
  <si>
    <t xml:space="preserve">Entre 50 y 100 SMLMV </t>
  </si>
  <si>
    <t xml:space="preserve">Entre 100 y 500 SMLMV </t>
  </si>
  <si>
    <t xml:space="preserve">Mayor a 500 SMLMV </t>
  </si>
  <si>
    <t>Pérdida Reputacional</t>
  </si>
  <si>
    <t>El riesgo afecta la imagen de alguna área de la organización</t>
  </si>
  <si>
    <t>El riesgo afecta la imagen de la entidad internamente, de conocimiento general, nivel interno, de junta dircetiva y accionistas y/o de provedores</t>
  </si>
  <si>
    <t>El riesgo afecta la imagen de la entidad con algunos usuarios de relevancia frente al logro de los objetivos</t>
  </si>
  <si>
    <t>El riesgo afecta la imagen de de la entidad con efecto publicitario sostenido a nivel de sector administrativo, nivel departamental o municipal</t>
  </si>
  <si>
    <t>El riesgo afecta la imagen de la entidad a nivel nacional, con efecto publicitarios sostenible a nivel país</t>
  </si>
  <si>
    <t>❌</t>
  </si>
  <si>
    <t>✔</t>
  </si>
  <si>
    <t>Tabla Atributos de para el diseño del control</t>
  </si>
  <si>
    <t>Características</t>
  </si>
  <si>
    <t>Peso</t>
  </si>
  <si>
    <t>Atributos de Eficiencia</t>
  </si>
  <si>
    <t>Va hacia las causas del riesgo, aseguran el resultado final esperado.</t>
  </si>
  <si>
    <t>Detecta que algo ocurre y devuelve el proceso a los controles preventivos.
Se pueden generar reprocesos.</t>
  </si>
  <si>
    <t>Dado que permiten reducir el impacto de la materialización del riesgo, tienen un costo en su implementación.</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</si>
  <si>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</si>
  <si>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</si>
  <si>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r>
      <rPr>
        <b/>
        <sz val="12"/>
        <color theme="9" tint="-0.249977111117893"/>
        <rFont val="Arial Narrow"/>
        <family val="2"/>
      </rPr>
      <t>*</t>
    </r>
    <r>
      <rPr>
        <b/>
        <sz val="12"/>
        <rFont val="Arial Narrow"/>
        <family val="2"/>
      </rPr>
      <t>Atributos de</t>
    </r>
    <r>
      <rPr>
        <b/>
        <sz val="12"/>
        <color theme="9" tint="-0.249977111117893"/>
        <rFont val="Arial Narrow"/>
        <family val="2"/>
      </rPr>
      <t xml:space="preserve"> </t>
    </r>
    <r>
      <rPr>
        <b/>
        <sz val="12"/>
        <color rgb="FF000000"/>
        <rFont val="Arial Narrow"/>
        <family val="2"/>
      </rPr>
      <t>Formalización</t>
    </r>
  </si>
  <si>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</si>
  <si>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</si>
  <si>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</si>
  <si>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</si>
  <si>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</si>
  <si>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El control deja un registro que permite evidenciar la ejecución del control</t>
  </si>
  <si>
    <t>El control no deja registro de la ejecución del control</t>
  </si>
  <si>
    <r>
      <rPr>
        <b/>
        <sz val="12"/>
        <color theme="9" tint="-0.249977111117893"/>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</si>
  <si>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Aceptar</t>
  </si>
  <si>
    <t>Económico</t>
  </si>
  <si>
    <t>Evitar</t>
  </si>
  <si>
    <t>Reputacional</t>
  </si>
  <si>
    <t>Reducir (compartir)</t>
  </si>
  <si>
    <t>Económico y Reputacional</t>
  </si>
  <si>
    <t>Plan de accion (solo para la opción reducir)</t>
  </si>
  <si>
    <t>Impacto Inherente</t>
  </si>
  <si>
    <t>Finalizado</t>
  </si>
  <si>
    <t>Leve</t>
  </si>
  <si>
    <t>En curso</t>
  </si>
  <si>
    <t>tipo riesgo</t>
  </si>
  <si>
    <t>Riesgo Estratégico</t>
  </si>
  <si>
    <t>Riesgo Financiero</t>
  </si>
  <si>
    <t>Riesgo Tecnológico</t>
  </si>
  <si>
    <t>Riesgo Reputacional</t>
  </si>
  <si>
    <t>Riesgo de Corrupción</t>
  </si>
  <si>
    <t>Procesos Institucionales</t>
  </si>
  <si>
    <t>Gestión Estratégica</t>
  </si>
  <si>
    <t>Gestión Social</t>
  </si>
  <si>
    <t>Gestión de Desarrollo de Soluciones Habitacionales</t>
  </si>
  <si>
    <t>Gestión de Atención al Usuario</t>
  </si>
  <si>
    <t>Gestión del Talento Humano</t>
  </si>
  <si>
    <t>Gestión de Comunicaciones</t>
  </si>
  <si>
    <t>Gestión Administrativa y Financiera</t>
  </si>
  <si>
    <t>Gestión de Infraestructura</t>
  </si>
  <si>
    <t>Gestión de TIC</t>
  </si>
  <si>
    <t>Gestión Jurídica</t>
  </si>
  <si>
    <t>Gestión de Evaluación y  Mejora Continua</t>
  </si>
  <si>
    <t>Gesión de Evaluación Indpendiente</t>
  </si>
  <si>
    <t>Registro Sustancial</t>
  </si>
  <si>
    <t>Registro Material</t>
  </si>
  <si>
    <t>Sin registro</t>
  </si>
  <si>
    <t>Reducir</t>
  </si>
  <si>
    <t>SEGUIMIENTO TRIMESTRE 1 DE 2025</t>
  </si>
  <si>
    <t>EVIDENCIA
(Materialización de eventos, aplicación de controles)
(RELACIONAR LOS ENLACES)</t>
  </si>
  <si>
    <t>Riesgo Fiscal</t>
  </si>
  <si>
    <t>Identificación de Riesgos: El riesgo continua vigente de acuerdo al contexto interno y externo.
Materialización de Evento Potencial Principal: Con corte del primer trimestre no se evidenció materialización del riesgo.
Materialización de Evento Potencial Intermedio (causas):
Evento potencial intermedio 4: Se evidencia que el archivo central se encuentra en un sotano incumpliendo la normatividad archivística. El hecho de estar en un sotano deriva la posibilidad de inundación, daño de las unidades documentales por tubería y desagues expuestos sobre las estanterías. Sin embargo se está llevando a cabo el proceso de custodia terceriada la cual permite la conservación de la documentación en un lugar idóneo, eviantdo así la materialización del riesgo.
Sobre los otros eventos intermedios no se evidencia materialización.
Diseño, Efectividad de Controles: Dado que con corte a la fecha el proceso de gestión documental no contaba con un líder ni un equipo que pudiera llevar a cabo cada uno de los controles definidos, no se puede definir si fueron efectivos, sin embargo algunos de los controles asociados al área de infraestrutura como el tema de fumigación se ejecutaron.
Estado de acciones derivadas del seguimiento a riesgos:  Dado que con corte a la fecha el proceso de gestión documental no contaba con un líder ni un equipo que pudiera llevar a cabo el seguimiento de dichas acciones no se cuenta con un avance ni acciones que proponden por la mitigación de riesgos identificadas en dichas acciones."</t>
  </si>
  <si>
    <t>Identificación de Riesgos: El riesgo continua vigente de acuerdo al contexto interno y externo.
Materialización de Evento Potencial Principal: Con corte del primer trimestre no se evidenció materialización del riesgo.
Materialización de Evento Potencial Intermedio (causas): No se evidencia materialización.
Diseño, Efectividad de Controles: Dado que con corte a la fecha el proceso de gestión documental no contaba con un líder ni un equipo que pudiera llevar a cabo cada uno de los controles definidos, no se puede definir si fueron efectivos.
Estado de acciones derivadas del seguimiento a riesgos:  Dado que con corte a la fecha el proceso de gestión documental no contaba con un líder ni un equipo que pudiera llevar a cabo el seguimiento de dichas acciones no se cuenta con un avance ni acciones que proponden por la mitigación de riesgos identificadas en dichas acciones."</t>
  </si>
  <si>
    <t>SEGUIMIENTO TRIMESTRE 2 DE 2025</t>
  </si>
  <si>
    <t xml:space="preserve"> https://isvimedgovco.sharepoint.com/:f:/s/Admin_Y_Financiera-01.CAD/Ejg2N5EKwIpLiIJV7McIGNcBVGgJVRa3cAHKjNjPCI3d9A?e=xUjf1N
https://isvimedgovco.sharepoint.com/:f:/s/Admin_Y_Financiera-01.CAD/Etwq6nJyx15IkViyNs7L6MABLrdg1m9sxLj1pCJDmIrrtQ?e=OXbVWh</t>
  </si>
  <si>
    <t>https://isvimedgovco.sharepoint.com/:f:/s/Admin_Y_Financiera-01.CAD/Eh6U3Gz7xMZMtSVka70D950BJn7PgvZIWLcTEl2cXeAfBA?e=Hphotu</t>
  </si>
  <si>
    <t>Identificación de Riesgos: El riesgo continua vigente de acuerdo al contexto interno y externo.
Materialización de Evento Potencial Principal: Con corte del segundo semestre no se evidencio materialización del riesgo.
Materialización de Evento Potencial Intermedio (causas):
Evento potencial intermedio 4: Se evidencia que el archivo central se encuentra en un sotano incumpliendo la normatividad archivística. El hecho de estar en un sotano deriva la posibilidad de inundación, daño de las unidades documentales por tubería y desagues expuestos sobre las estanterías. Sin embargo se está llevando a cabo el proceso de custodia terceriada la cual permite la conservación de la documentación en un lugar idóneo, eviantdo así la materialización del riesgo.
Sobre los otros eventos intermedios no se evidencia materialización.
Diseño, Efectividad de Controles:La ejecución de controles fue efectivo, por lo tanto no se han presentado ninguno de los riesgos 
Estado de acciones derivadas del seguimiento a riesgos: : Se realiza el seguimiento  mensual a las acciones , en el momento se esta adelantando los procesos de selección de proveedores y cotizaciones de servicios para la custodia , el archivo cuenta con poco personal operativo para realizar las actividades de procesos tecnicos con relación a la materializacion del riesgo de perdida de información se esta llevando a cabo la actualización y aplicación de los procedimientos de gestión documental sin embargo no existe personal vinculado en el archivo</t>
  </si>
  <si>
    <t>Identificación de Riesgos: El riesgo continua vigente de acuerdo al contexto interno y externo.
Materialización de Evento Potencial Principal: Con corte del segundo  trimestre no se evidenció materialización del riesgo.
Materialización de Evento Potencial Intermedio (causas): No se evidencia materialización.
Diseño, Efectividad de Controles:El equipo tecnico de archivo retomó las actividades definidas  para los controles, que a la fecha han sido efectivos. Con la realización de la actualización de procedimientos e instructivos se ha logrado avanzar en el cumplimiento de la normatividad archivistica como lo establece el Archivo General de la Nación
Estado de acciones derivadas del seguimiento a riesgos:  : Se realiza el seguimiento  mensual a las acciones el archivo cuenta con poco personal operativo para realizar las actividades de procesos tecnicos con relación a la materializacion del riesgo de perdida de información se esta llevando a cabo la actualización y aplicación de los procedimientos de gestión documental sin embargo no existe personal vinculado en el archivo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</si>
</sst>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64" x14ac:knownFonts="1">
    <font>
      <sz val="11"/>
      <color theme="1"/>
      <name val="Calibri"/>
      <family val="2"/>
      <scheme val="minor"/>
    </font>
    <font>
      <sz val="11"/>
      <color theme="1"/>
      <name val="Arial Narrow"/>
      <family val="2"/>
    </font>
    <font>
      <sz val="11"/>
      <name val="Arial Narrow"/>
      <family val="2"/>
    </font>
    <font>
      <sz val="10"/>
      <color rgb="FF000000"/>
      <name val="Arial Narrow"/>
      <family val="2"/>
    </font>
    <font>
      <b/>
      <sz val="11"/>
      <color theme="1"/>
      <name val="Arial Narrow"/>
      <family val="2"/>
    </font>
    <font>
      <sz val="10"/>
      <color theme="1"/>
      <name val="Calibri"/>
      <family val="2"/>
      <scheme val="minor"/>
    </font>
    <font>
      <b/>
      <sz val="11"/>
      <color theme="9" tint="-0.249977111117893"/>
      <name val="Arial Narrow"/>
      <family val="2"/>
    </font>
    <font>
      <sz val="18"/>
      <name val="Arial"/>
      <family val="2"/>
    </font>
    <font>
      <b/>
      <sz val="20"/>
      <color rgb="FF000000"/>
      <name val="Arial Narrow"/>
      <family val="2"/>
    </font>
    <font>
      <sz val="20"/>
      <color rgb="FF000000"/>
      <name val="Arial Narrow"/>
      <family val="2"/>
    </font>
    <font>
      <sz val="20"/>
      <color rgb="FFFFFFFF"/>
      <name val="Arial Narrow"/>
      <family val="2"/>
    </font>
    <font>
      <sz val="16"/>
      <color rgb="FF000000"/>
      <name val="Arial Narrow"/>
      <family val="2"/>
    </font>
    <font>
      <sz val="11"/>
      <color theme="0"/>
      <name val="Calibri"/>
      <family val="2"/>
      <scheme val="minor"/>
    </font>
    <font>
      <sz val="11"/>
      <color theme="1"/>
      <name val="Calibri"/>
      <family val="2"/>
      <scheme val="minor"/>
    </font>
    <font>
      <sz val="11"/>
      <name val="Calibri"/>
      <family val="2"/>
      <scheme val="minor"/>
    </font>
    <font>
      <sz val="16"/>
      <color theme="1"/>
      <name val="Calibri"/>
      <family val="2"/>
      <scheme val="minor"/>
    </font>
    <font>
      <sz val="28"/>
      <color theme="1"/>
      <name val="Calibri"/>
      <family val="2"/>
      <scheme val="minor"/>
    </font>
    <font>
      <b/>
      <sz val="40"/>
      <color rgb="FF000000"/>
      <name val="Calibri"/>
      <family val="2"/>
    </font>
    <font>
      <b/>
      <sz val="28"/>
      <color rgb="FF000000"/>
      <name val="Calibri"/>
      <family val="2"/>
    </font>
    <font>
      <b/>
      <sz val="36"/>
      <color rgb="FF000000"/>
      <name val="Calibri"/>
      <family val="2"/>
    </font>
    <font>
      <b/>
      <sz val="18"/>
      <color theme="1"/>
      <name val="Arial Narrow"/>
      <family val="2"/>
    </font>
    <font>
      <b/>
      <sz val="22"/>
      <color theme="1"/>
      <name val="Arial Narrow"/>
      <family val="2"/>
    </font>
    <font>
      <sz val="11"/>
      <color rgb="FFFF0000"/>
      <name val="Calibri"/>
      <family val="2"/>
      <scheme val="minor"/>
    </font>
    <font>
      <sz val="16"/>
      <color rgb="FFFF0000"/>
      <name val="Arial Narrow"/>
      <family val="2"/>
    </font>
    <font>
      <sz val="16"/>
      <color rgb="FFFF0000"/>
      <name val="Calibri"/>
      <family val="2"/>
      <scheme val="minor"/>
    </font>
    <font>
      <sz val="11"/>
      <color rgb="FF030303"/>
      <name val="Arial"/>
      <family val="2"/>
    </font>
    <font>
      <sz val="26"/>
      <color rgb="FF000000"/>
      <name val="Arial Narrow"/>
      <family val="2"/>
    </font>
    <font>
      <sz val="26"/>
      <color rgb="FFFFFFFF"/>
      <name val="Arial Narrow"/>
      <family val="2"/>
    </font>
    <font>
      <sz val="12"/>
      <color theme="1"/>
      <name val="Arial Narrow"/>
      <family val="2"/>
    </font>
    <font>
      <sz val="12"/>
      <color theme="1"/>
      <name val="Calibri"/>
      <family val="2"/>
      <scheme val="minor"/>
    </font>
    <font>
      <b/>
      <sz val="12"/>
      <color rgb="FF000000"/>
      <name val="Arial Narrow"/>
      <family val="2"/>
    </font>
    <font>
      <sz val="12"/>
      <color rgb="FF000000"/>
      <name val="Arial Narrow"/>
      <family val="2"/>
    </font>
    <font>
      <b/>
      <sz val="12"/>
      <color theme="9" tint="-0.249977111117893"/>
      <name val="Arial Narrow"/>
      <family val="2"/>
    </font>
    <font>
      <b/>
      <sz val="14"/>
      <color rgb="FF000000"/>
      <name val="Arial Narrow"/>
      <family val="2"/>
    </font>
    <font>
      <b/>
      <sz val="12"/>
      <name val="Arial Narrow"/>
      <family val="2"/>
    </font>
    <font>
      <b/>
      <sz val="26"/>
      <color theme="1"/>
      <name val="Arial Narrow"/>
      <family val="2"/>
    </font>
    <font>
      <b/>
      <sz val="9"/>
      <color theme="1"/>
      <name val="Arial Narrow"/>
      <family val="2"/>
    </font>
    <font>
      <sz val="10"/>
      <name val="Arial"/>
      <family val="2"/>
    </font>
    <font>
      <sz val="12"/>
      <name val="Times New Roman"/>
      <family val="1"/>
    </font>
    <font>
      <sz val="10"/>
      <name val="Arial Narrow"/>
      <family val="2"/>
    </font>
    <font>
      <b/>
      <sz val="14"/>
      <name val="Arial Narrow"/>
      <family val="2"/>
    </font>
    <font>
      <b/>
      <sz val="11"/>
      <color theme="1" tint="4.9989318521683403E-2"/>
      <name val="Arial Narrow"/>
      <family val="2"/>
    </font>
    <font>
      <sz val="11"/>
      <color indexed="8"/>
      <name val="Arial Narrow"/>
      <family val="2"/>
    </font>
    <font>
      <sz val="14"/>
      <color rgb="FF000000"/>
      <name val="Arial Narrow"/>
      <family val="2"/>
    </font>
    <font>
      <b/>
      <sz val="11"/>
      <color theme="0"/>
      <name val="Arial Narrow"/>
      <family val="2"/>
    </font>
    <font>
      <sz val="12"/>
      <name val="Arial Narrow"/>
      <family val="2"/>
    </font>
    <font>
      <b/>
      <sz val="18"/>
      <color theme="0"/>
      <name val="Arial Narrow"/>
      <family val="2"/>
    </font>
    <font>
      <sz val="12"/>
      <color indexed="8"/>
      <name val="Arial Narrow"/>
      <family val="2"/>
    </font>
    <font>
      <b/>
      <sz val="20"/>
      <color theme="0"/>
      <name val="Arial Narrow"/>
      <family val="2"/>
    </font>
    <font>
      <b/>
      <sz val="16"/>
      <color indexed="8"/>
      <name val="Arial Narrow"/>
      <family val="2"/>
    </font>
    <font>
      <sz val="16"/>
      <color indexed="8"/>
      <name val="Arial Narrow"/>
      <family val="2"/>
    </font>
    <font>
      <sz val="16"/>
      <color theme="1"/>
      <name val="Arial Narrow"/>
      <family val="2"/>
    </font>
    <font>
      <b/>
      <sz val="12"/>
      <color indexed="8"/>
      <name val="Arial Narrow"/>
      <family val="2"/>
    </font>
    <font>
      <b/>
      <sz val="12"/>
      <color theme="1"/>
      <name val="Arial Narrow"/>
      <family val="2"/>
    </font>
    <font>
      <b/>
      <sz val="14"/>
      <color theme="1"/>
      <name val="Arial Narrow"/>
      <family val="2"/>
    </font>
    <font>
      <b/>
      <sz val="14"/>
      <color theme="0"/>
      <name val="Arial Narrow"/>
      <family val="2"/>
    </font>
    <font>
      <b/>
      <sz val="16"/>
      <color theme="0"/>
      <name val="Arial Narrow"/>
      <family val="2"/>
    </font>
    <font>
      <sz val="12"/>
      <color indexed="8"/>
      <name val="Arial"/>
      <family val="2"/>
    </font>
    <font>
      <b/>
      <sz val="12"/>
      <color indexed="8"/>
      <name val="Arial"/>
      <family val="2"/>
    </font>
    <font>
      <sz val="12"/>
      <color theme="1"/>
      <name val="Arial"/>
      <family val="2"/>
    </font>
    <font>
      <sz val="10.5"/>
      <color theme="1"/>
      <name val="Arial Narrow"/>
      <family val="2"/>
    </font>
    <font>
      <sz val="10.5"/>
      <name val="Arial Narrow"/>
      <family val="2"/>
    </font>
    <font>
      <sz val="14"/>
      <color indexed="8"/>
      <name val="Arial Narrow"/>
      <family val="2"/>
    </font>
    <font>
      <sz val="10"/>
      <color rgb="FF000000"/>
      <name val="Arial"/>
      <family val="2"/>
    </font>
  </fonts>
  <fills count="20">
    <fill>
      <patternFill patternType="none"/>
    </fill>
    <fill>
      <patternFill patternType="gray125"/>
    </fill>
    <fill>
      <patternFill patternType="solid">
        <fgColor theme="9" tint="0.59999389629810485"/>
        <bgColor indexed="64"/>
      </patternFill>
    </fill>
    <fill>
      <patternFill patternType="solid">
        <fgColor theme="0"/>
        <bgColor indexed="64"/>
      </patternFill>
    </fill>
    <fill>
      <patternFill patternType="solid">
        <fgColor rgb="FFFFFF66"/>
        <bgColor indexed="64"/>
      </patternFill>
    </fill>
    <fill>
      <patternFill patternType="solid">
        <fgColor rgb="FF92D050"/>
        <bgColor indexed="64"/>
      </patternFill>
    </fill>
    <fill>
      <patternFill patternType="solid">
        <fgColor rgb="FFBFBFBF"/>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0" tint="-0.14999847407452621"/>
        <bgColor indexed="64"/>
      </patternFill>
    </fill>
    <fill>
      <patternFill patternType="solid">
        <fgColor rgb="FFFFFFFF"/>
        <bgColor indexed="64"/>
      </patternFill>
    </fill>
    <fill>
      <patternFill patternType="solid">
        <fgColor theme="0" tint="-0.249977111117893"/>
        <bgColor indexed="64"/>
      </patternFill>
    </fill>
    <fill>
      <patternFill patternType="solid">
        <fgColor theme="8" tint="-0.249977111117893"/>
        <bgColor indexed="64"/>
      </patternFill>
    </fill>
    <fill>
      <patternFill patternType="solid">
        <fgColor theme="8" tint="-0.499984740745262"/>
        <bgColor indexed="64"/>
      </patternFill>
    </fill>
    <fill>
      <patternFill patternType="solid">
        <fgColor theme="0" tint="-0.34998626667073579"/>
        <bgColor indexed="64"/>
      </patternFill>
    </fill>
  </fills>
  <borders count="46">
    <border>
      <left/>
      <right/>
      <top/>
      <bottom/>
      <diagonal/>
    </border>
    <border>
      <left style="dotted">
        <color rgb="FFF79646"/>
      </left>
      <right style="dotted">
        <color rgb="FFF79646"/>
      </right>
      <top style="dotted">
        <color rgb="FFF79646"/>
      </top>
      <bottom style="dotted">
        <color rgb="FFF79646"/>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auto="1"/>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bottom/>
      <diagonal/>
    </border>
    <border>
      <left style="thin">
        <color indexed="64"/>
      </left>
      <right/>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top style="thin">
        <color indexed="64"/>
      </top>
      <bottom/>
      <diagonal/>
    </border>
    <border>
      <left style="thin">
        <color indexed="64"/>
      </left>
      <right/>
      <top/>
      <bottom style="thin">
        <color indexed="64"/>
      </bottom>
      <diagonal/>
    </border>
  </borders>
  <cellStyleXfs count="5">
    <xf numFmtId="0" fontId="0" fillId="0" borderId="0"/>
    <xf numFmtId="9" fontId="13" fillId="0" borderId="0" applyFont="0" applyFill="0" applyBorder="0" applyAlignment="0" applyProtection="0"/>
    <xf numFmtId="0" fontId="37" fillId="0" borderId="0"/>
    <xf numFmtId="0" fontId="38" fillId="0" borderId="0"/>
    <xf numFmtId="0" fontId="5" fillId="0" borderId="0"/>
  </cellStyleXfs>
  <cellXfs count="379">
    <xf numFmtId="0" fontId="0" fillId="0" borderId="0" xfId="0"/>
    <xf numFmtId="0" fontId="5" fillId="0" borderId="0" xfId="0" applyFont="1"/>
    <xf numFmtId="0" fontId="3" fillId="0" borderId="1" xfId="0" applyFont="1" applyBorder="1" applyAlignment="1">
      <alignment horizontal="left" vertical="center" wrapText="1" indent="1" readingOrder="1"/>
    </xf>
    <xf numFmtId="0" fontId="7" fillId="0" borderId="0" xfId="0" applyFont="1" applyAlignment="1">
      <alignment horizontal="center" vertical="center" wrapText="1"/>
    </xf>
    <xf numFmtId="0" fontId="14" fillId="0" borderId="0" xfId="0" applyFont="1"/>
    <xf numFmtId="0" fontId="12" fillId="0" borderId="0" xfId="0" applyFont="1"/>
    <xf numFmtId="0" fontId="22" fillId="0" borderId="0" xfId="0" applyFont="1"/>
    <xf numFmtId="0" fontId="25" fillId="0" borderId="0" xfId="0" applyFont="1"/>
    <xf numFmtId="0" fontId="0" fillId="3" borderId="0" xfId="0" applyFill="1"/>
    <xf numFmtId="0" fontId="15" fillId="3" borderId="0" xfId="0" applyFont="1" applyFill="1" applyAlignment="1">
      <alignment vertical="center"/>
    </xf>
    <xf numFmtId="0" fontId="5" fillId="3" borderId="0" xfId="0" applyFont="1" applyFill="1"/>
    <xf numFmtId="0" fontId="29" fillId="3" borderId="0" xfId="0" applyFont="1" applyFill="1"/>
    <xf numFmtId="0" fontId="30" fillId="3" borderId="19" xfId="0" applyFont="1" applyFill="1" applyBorder="1" applyAlignment="1">
      <alignment horizontal="center" vertical="center" wrapText="1" readingOrder="1"/>
    </xf>
    <xf numFmtId="0" fontId="31" fillId="3" borderId="19" xfId="0" applyFont="1" applyFill="1" applyBorder="1" applyAlignment="1">
      <alignment horizontal="justify" vertical="center" wrapText="1" readingOrder="1"/>
    </xf>
    <xf numFmtId="9" fontId="30" fillId="3" borderId="28" xfId="0" applyNumberFormat="1" applyFont="1" applyFill="1" applyBorder="1" applyAlignment="1">
      <alignment horizontal="center" vertical="center" wrapText="1" readingOrder="1"/>
    </xf>
    <xf numFmtId="0" fontId="30" fillId="3" borderId="18" xfId="0" applyFont="1" applyFill="1" applyBorder="1" applyAlignment="1">
      <alignment horizontal="center" vertical="center" wrapText="1" readingOrder="1"/>
    </xf>
    <xf numFmtId="0" fontId="31" fillId="3" borderId="18" xfId="0" applyFont="1" applyFill="1" applyBorder="1" applyAlignment="1">
      <alignment horizontal="justify" vertical="center" wrapText="1" readingOrder="1"/>
    </xf>
    <xf numFmtId="9" fontId="30" fillId="3" borderId="23" xfId="0" applyNumberFormat="1" applyFont="1" applyFill="1" applyBorder="1" applyAlignment="1">
      <alignment horizontal="center" vertical="center" wrapText="1" readingOrder="1"/>
    </xf>
    <xf numFmtId="0" fontId="31" fillId="3" borderId="23" xfId="0" applyFont="1" applyFill="1" applyBorder="1" applyAlignment="1">
      <alignment horizontal="center" vertical="center" wrapText="1" readingOrder="1"/>
    </xf>
    <xf numFmtId="0" fontId="30" fillId="3" borderId="25" xfId="0" applyFont="1" applyFill="1" applyBorder="1" applyAlignment="1">
      <alignment horizontal="center" vertical="center" wrapText="1" readingOrder="1"/>
    </xf>
    <xf numFmtId="0" fontId="31" fillId="3" borderId="25" xfId="0" applyFont="1" applyFill="1" applyBorder="1" applyAlignment="1">
      <alignment horizontal="justify" vertical="center" wrapText="1" readingOrder="1"/>
    </xf>
    <xf numFmtId="0" fontId="31" fillId="3" borderId="26" xfId="0" applyFont="1" applyFill="1" applyBorder="1" applyAlignment="1">
      <alignment horizontal="center" vertical="center" wrapText="1" readingOrder="1"/>
    </xf>
    <xf numFmtId="0" fontId="36" fillId="3" borderId="0" xfId="0" applyFont="1" applyFill="1"/>
    <xf numFmtId="0" fontId="12" fillId="3" borderId="0" xfId="0" applyFont="1" applyFill="1"/>
    <xf numFmtId="0" fontId="4" fillId="3" borderId="0" xfId="0" applyFont="1" applyFill="1" applyAlignment="1">
      <alignment vertical="center"/>
    </xf>
    <xf numFmtId="0" fontId="14" fillId="3" borderId="0" xfId="0" applyFont="1" applyFill="1"/>
    <xf numFmtId="0" fontId="4" fillId="3" borderId="0" xfId="0" applyFont="1" applyFill="1" applyAlignment="1">
      <alignment horizontal="left" vertical="center"/>
    </xf>
    <xf numFmtId="0" fontId="1" fillId="0" borderId="18" xfId="0" applyFont="1" applyBorder="1" applyAlignment="1" applyProtection="1">
      <alignment horizontal="center" vertical="center"/>
      <protection hidden="1"/>
    </xf>
    <xf numFmtId="9" fontId="1" fillId="0" borderId="18" xfId="0" applyNumberFormat="1" applyFont="1" applyBorder="1" applyAlignment="1" applyProtection="1">
      <alignment horizontal="center" vertical="center"/>
      <protection hidden="1"/>
    </xf>
    <xf numFmtId="0" fontId="0" fillId="0" borderId="0" xfId="0" applyAlignment="1">
      <alignment horizontal="center" wrapText="1"/>
    </xf>
    <xf numFmtId="0" fontId="4" fillId="0" borderId="18" xfId="0" applyFont="1" applyBorder="1" applyAlignment="1" applyProtection="1">
      <alignment horizontal="center" vertical="center" textRotation="90" wrapText="1"/>
      <protection hidden="1"/>
    </xf>
    <xf numFmtId="0" fontId="35" fillId="0" borderId="0" xfId="0" applyFont="1" applyAlignment="1">
      <alignment horizontal="center" vertical="center"/>
    </xf>
    <xf numFmtId="0" fontId="30" fillId="3" borderId="22" xfId="0" applyFont="1" applyFill="1" applyBorder="1" applyAlignment="1">
      <alignment horizontal="center" vertical="center" wrapText="1" readingOrder="1"/>
    </xf>
    <xf numFmtId="0" fontId="35" fillId="0" borderId="0" xfId="0" applyFont="1" applyAlignment="1">
      <alignment vertical="center"/>
    </xf>
    <xf numFmtId="0" fontId="33" fillId="10" borderId="18" xfId="0" applyFont="1" applyFill="1" applyBorder="1" applyAlignment="1">
      <alignment horizontal="center" vertical="center" wrapText="1"/>
    </xf>
    <xf numFmtId="0" fontId="26" fillId="0" borderId="40" xfId="0" applyFont="1" applyBorder="1" applyAlignment="1">
      <alignment horizontal="justify" vertical="center" wrapText="1" readingOrder="1"/>
    </xf>
    <xf numFmtId="0" fontId="43" fillId="15" borderId="41" xfId="0" applyFont="1" applyFill="1" applyBorder="1" applyAlignment="1">
      <alignment vertical="center" wrapText="1"/>
    </xf>
    <xf numFmtId="0" fontId="43" fillId="15" borderId="42" xfId="0" applyFont="1" applyFill="1" applyBorder="1" applyAlignment="1">
      <alignment vertical="center" wrapText="1"/>
    </xf>
    <xf numFmtId="0" fontId="11" fillId="3" borderId="40" xfId="0" applyFont="1" applyFill="1" applyBorder="1" applyAlignment="1">
      <alignment horizontal="justify" vertical="center" wrapText="1" readingOrder="1"/>
    </xf>
    <xf numFmtId="0" fontId="43" fillId="15" borderId="43" xfId="0" applyFont="1" applyFill="1" applyBorder="1" applyAlignment="1">
      <alignment vertical="center" wrapText="1"/>
    </xf>
    <xf numFmtId="0" fontId="43" fillId="15" borderId="35" xfId="0" applyFont="1" applyFill="1" applyBorder="1" applyAlignment="1">
      <alignment vertical="center" wrapText="1"/>
    </xf>
    <xf numFmtId="0" fontId="43" fillId="15" borderId="39" xfId="0" applyFont="1" applyFill="1" applyBorder="1" applyAlignment="1">
      <alignment vertical="center" wrapText="1"/>
    </xf>
    <xf numFmtId="0" fontId="43" fillId="15" borderId="19" xfId="0" applyFont="1" applyFill="1" applyBorder="1" applyAlignment="1">
      <alignment vertical="center" wrapText="1"/>
    </xf>
    <xf numFmtId="0" fontId="11" fillId="3" borderId="0" xfId="0" applyFont="1" applyFill="1" applyAlignment="1">
      <alignment horizontal="justify" vertical="center" wrapText="1" readingOrder="1"/>
    </xf>
    <xf numFmtId="0" fontId="11" fillId="0" borderId="0" xfId="0" applyFont="1" applyAlignment="1">
      <alignment horizontal="justify" vertical="center" wrapText="1" readingOrder="1"/>
    </xf>
    <xf numFmtId="0" fontId="23" fillId="0" borderId="0" xfId="0" applyFont="1" applyAlignment="1">
      <alignment vertical="center"/>
    </xf>
    <xf numFmtId="0" fontId="24" fillId="0" borderId="0" xfId="0" applyFont="1"/>
    <xf numFmtId="0" fontId="30" fillId="16" borderId="30" xfId="0" applyFont="1" applyFill="1" applyBorder="1" applyAlignment="1">
      <alignment horizontal="center" vertical="center" wrapText="1" readingOrder="1"/>
    </xf>
    <xf numFmtId="0" fontId="30" fillId="16" borderId="31" xfId="0" applyFont="1" applyFill="1" applyBorder="1" applyAlignment="1">
      <alignment horizontal="center" vertical="center" wrapText="1" readingOrder="1"/>
    </xf>
    <xf numFmtId="0" fontId="8" fillId="6" borderId="18" xfId="0" applyFont="1" applyFill="1" applyBorder="1" applyAlignment="1">
      <alignment horizontal="center" vertical="center" wrapText="1" readingOrder="1"/>
    </xf>
    <xf numFmtId="0" fontId="9" fillId="0" borderId="18" xfId="0" applyFont="1" applyBorder="1" applyAlignment="1">
      <alignment horizontal="justify" vertical="center" wrapText="1" readingOrder="1"/>
    </xf>
    <xf numFmtId="9" fontId="9" fillId="0" borderId="18" xfId="0" applyNumberFormat="1" applyFont="1" applyBorder="1" applyAlignment="1">
      <alignment horizontal="center" vertical="center" wrapText="1" readingOrder="1"/>
    </xf>
    <xf numFmtId="0" fontId="9" fillId="5" borderId="18" xfId="0" applyFont="1" applyFill="1" applyBorder="1" applyAlignment="1">
      <alignment horizontal="center" vertical="center" wrapText="1" readingOrder="1"/>
    </xf>
    <xf numFmtId="0" fontId="9" fillId="7" borderId="18" xfId="0" applyFont="1" applyFill="1" applyBorder="1" applyAlignment="1">
      <alignment horizontal="center" vertical="center" wrapText="1" readingOrder="1"/>
    </xf>
    <xf numFmtId="0" fontId="9" fillId="4" borderId="18" xfId="0" applyFont="1" applyFill="1" applyBorder="1" applyAlignment="1">
      <alignment horizontal="center" vertical="center" wrapText="1" readingOrder="1"/>
    </xf>
    <xf numFmtId="0" fontId="9" fillId="8" borderId="18" xfId="0" applyFont="1" applyFill="1" applyBorder="1" applyAlignment="1">
      <alignment horizontal="center" vertical="center" wrapText="1" readingOrder="1"/>
    </xf>
    <xf numFmtId="0" fontId="10" fillId="9" borderId="18" xfId="0" applyFont="1" applyFill="1" applyBorder="1" applyAlignment="1">
      <alignment horizontal="center" vertical="center" wrapText="1" readingOrder="1"/>
    </xf>
    <xf numFmtId="0" fontId="43" fillId="15" borderId="0" xfId="0" applyFont="1" applyFill="1" applyAlignment="1">
      <alignment vertical="center" wrapText="1"/>
    </xf>
    <xf numFmtId="0" fontId="33" fillId="0" borderId="40" xfId="0" applyFont="1" applyBorder="1" applyAlignment="1">
      <alignment horizontal="center" vertical="center" wrapText="1"/>
    </xf>
    <xf numFmtId="0" fontId="30" fillId="3" borderId="0" xfId="0" applyFont="1" applyFill="1" applyAlignment="1">
      <alignment horizontal="center" vertical="center" wrapText="1" readingOrder="1"/>
    </xf>
    <xf numFmtId="0" fontId="31" fillId="3" borderId="0" xfId="0" applyFont="1" applyFill="1" applyAlignment="1">
      <alignment horizontal="justify" vertical="center" wrapText="1" readingOrder="1"/>
    </xf>
    <xf numFmtId="0" fontId="31" fillId="3" borderId="0" xfId="0" applyFont="1" applyFill="1" applyAlignment="1">
      <alignment horizontal="center" vertical="center" wrapText="1" readingOrder="1"/>
    </xf>
    <xf numFmtId="0" fontId="34" fillId="0" borderId="18" xfId="0" applyFont="1" applyBorder="1" applyAlignment="1">
      <alignment vertical="center"/>
    </xf>
    <xf numFmtId="0" fontId="46" fillId="3" borderId="0" xfId="0" applyFont="1" applyFill="1" applyAlignment="1">
      <alignment horizontal="center" vertical="center"/>
    </xf>
    <xf numFmtId="0" fontId="47" fillId="3" borderId="0" xfId="0" applyFont="1" applyFill="1" applyAlignment="1">
      <alignment horizontal="center" vertical="center"/>
    </xf>
    <xf numFmtId="0" fontId="39" fillId="0" borderId="0" xfId="0" applyFont="1"/>
    <xf numFmtId="0" fontId="47" fillId="0" borderId="0" xfId="0" applyFont="1" applyAlignment="1">
      <alignment horizontal="center" vertical="center"/>
    </xf>
    <xf numFmtId="0" fontId="51" fillId="3" borderId="0" xfId="0" applyFont="1" applyFill="1" applyAlignment="1">
      <alignment horizontal="center" vertical="center" wrapText="1"/>
    </xf>
    <xf numFmtId="0" fontId="52" fillId="3" borderId="0" xfId="0" applyFont="1" applyFill="1" applyAlignment="1">
      <alignment vertical="center" wrapText="1"/>
    </xf>
    <xf numFmtId="0" fontId="50" fillId="3" borderId="0" xfId="0" applyFont="1" applyFill="1" applyAlignment="1">
      <alignment horizontal="center" vertical="center" wrapText="1"/>
    </xf>
    <xf numFmtId="0" fontId="52" fillId="3" borderId="0" xfId="0" applyFont="1" applyFill="1" applyAlignment="1">
      <alignment horizontal="center" vertical="center" wrapText="1"/>
    </xf>
    <xf numFmtId="0" fontId="50" fillId="3" borderId="0" xfId="0" applyFont="1" applyFill="1" applyAlignment="1">
      <alignment vertical="center" wrapText="1"/>
    </xf>
    <xf numFmtId="0" fontId="47" fillId="3" borderId="0" xfId="0" applyFont="1" applyFill="1" applyAlignment="1">
      <alignment vertical="center" wrapText="1"/>
    </xf>
    <xf numFmtId="0" fontId="50" fillId="3" borderId="0" xfId="0" applyFont="1" applyFill="1" applyAlignment="1">
      <alignment horizontal="center" vertical="center"/>
    </xf>
    <xf numFmtId="0" fontId="47" fillId="16" borderId="18" xfId="0" applyFont="1" applyFill="1" applyBorder="1" applyAlignment="1">
      <alignment horizontal="left" vertical="center"/>
    </xf>
    <xf numFmtId="0" fontId="55" fillId="17" borderId="18" xfId="0" applyFont="1" applyFill="1" applyBorder="1" applyAlignment="1">
      <alignment horizontal="center" vertical="center"/>
    </xf>
    <xf numFmtId="0" fontId="55" fillId="17" borderId="18" xfId="0" applyFont="1" applyFill="1" applyBorder="1" applyAlignment="1">
      <alignment horizontal="center" vertical="center" wrapText="1"/>
    </xf>
    <xf numFmtId="0" fontId="47" fillId="3" borderId="37" xfId="0" applyFont="1" applyFill="1" applyBorder="1" applyAlignment="1">
      <alignment horizontal="center" vertical="center"/>
    </xf>
    <xf numFmtId="0" fontId="47" fillId="3" borderId="18" xfId="0" applyFont="1" applyFill="1" applyBorder="1" applyAlignment="1">
      <alignment horizontal="center" vertical="center"/>
    </xf>
    <xf numFmtId="0" fontId="47" fillId="3" borderId="36" xfId="0" applyFont="1" applyFill="1" applyBorder="1" applyAlignment="1">
      <alignment horizontal="center" vertical="center"/>
    </xf>
    <xf numFmtId="0" fontId="57" fillId="3" borderId="37" xfId="0" applyFont="1" applyFill="1" applyBorder="1" applyAlignment="1">
      <alignment horizontal="center" vertical="center"/>
    </xf>
    <xf numFmtId="0" fontId="57" fillId="3" borderId="18" xfId="0" applyFont="1" applyFill="1" applyBorder="1" applyAlignment="1">
      <alignment horizontal="center" vertical="center"/>
    </xf>
    <xf numFmtId="0" fontId="57" fillId="3" borderId="36" xfId="0" applyFont="1" applyFill="1" applyBorder="1" applyAlignment="1">
      <alignment horizontal="center" vertical="center"/>
    </xf>
    <xf numFmtId="0" fontId="57" fillId="3" borderId="37" xfId="0" applyFont="1" applyFill="1" applyBorder="1" applyAlignment="1">
      <alignment horizontal="center" vertical="center" wrapText="1"/>
    </xf>
    <xf numFmtId="0" fontId="57" fillId="3" borderId="18" xfId="0" applyFont="1" applyFill="1" applyBorder="1" applyAlignment="1">
      <alignment horizontal="center" vertical="center" wrapText="1"/>
    </xf>
    <xf numFmtId="0" fontId="57" fillId="3" borderId="36" xfId="0" applyFont="1" applyFill="1" applyBorder="1" applyAlignment="1">
      <alignment horizontal="center" vertical="center" wrapText="1"/>
    </xf>
    <xf numFmtId="0" fontId="1" fillId="3" borderId="0" xfId="0" applyFont="1" applyFill="1" applyProtection="1">
      <protection hidden="1"/>
    </xf>
    <xf numFmtId="0" fontId="1" fillId="0" borderId="0" xfId="0" applyFont="1" applyProtection="1">
      <protection hidden="1"/>
    </xf>
    <xf numFmtId="0" fontId="1" fillId="3" borderId="0" xfId="0" applyFont="1" applyFill="1" applyAlignment="1" applyProtection="1">
      <alignment horizontal="center" vertical="center"/>
      <protection hidden="1"/>
    </xf>
    <xf numFmtId="0" fontId="1" fillId="3" borderId="0" xfId="0" applyFont="1" applyFill="1" applyAlignment="1" applyProtection="1">
      <alignment horizontal="left" vertical="center"/>
      <protection hidden="1"/>
    </xf>
    <xf numFmtId="0" fontId="1" fillId="3" borderId="0" xfId="0" applyFont="1" applyFill="1" applyAlignment="1" applyProtection="1">
      <alignment horizontal="center"/>
      <protection hidden="1"/>
    </xf>
    <xf numFmtId="0" fontId="4" fillId="0" borderId="0" xfId="0" applyFont="1" applyAlignment="1" applyProtection="1">
      <alignment vertical="center"/>
      <protection hidden="1"/>
    </xf>
    <xf numFmtId="0" fontId="4" fillId="0" borderId="37" xfId="0" applyFont="1" applyBorder="1" applyAlignment="1" applyProtection="1">
      <alignment vertical="center"/>
      <protection hidden="1"/>
    </xf>
    <xf numFmtId="0" fontId="1" fillId="14" borderId="0" xfId="0" applyFont="1" applyFill="1" applyProtection="1">
      <protection hidden="1"/>
    </xf>
    <xf numFmtId="0" fontId="41" fillId="14" borderId="36" xfId="0" applyFont="1" applyFill="1" applyBorder="1" applyAlignment="1" applyProtection="1">
      <alignment horizontal="center" vertical="center" wrapText="1"/>
      <protection hidden="1"/>
    </xf>
    <xf numFmtId="0" fontId="4" fillId="14" borderId="18" xfId="0" applyFont="1" applyFill="1" applyBorder="1" applyAlignment="1" applyProtection="1">
      <alignment horizontal="center" vertical="center" textRotation="90"/>
      <protection hidden="1"/>
    </xf>
    <xf numFmtId="0" fontId="4" fillId="14" borderId="18" xfId="0" applyFont="1" applyFill="1" applyBorder="1" applyAlignment="1" applyProtection="1">
      <alignment horizontal="center" vertical="center"/>
      <protection hidden="1"/>
    </xf>
    <xf numFmtId="0" fontId="4" fillId="3" borderId="0" xfId="0" applyFont="1" applyFill="1" applyAlignment="1" applyProtection="1">
      <alignment horizontal="center" vertical="center"/>
      <protection hidden="1"/>
    </xf>
    <xf numFmtId="0" fontId="4" fillId="2" borderId="0" xfId="0" applyFont="1" applyFill="1" applyAlignment="1" applyProtection="1">
      <alignment horizontal="center" vertical="center"/>
      <protection hidden="1"/>
    </xf>
    <xf numFmtId="0" fontId="42" fillId="0" borderId="18" xfId="0" applyFont="1" applyBorder="1" applyAlignment="1" applyProtection="1">
      <alignment horizontal="left" vertical="center" wrapText="1"/>
      <protection hidden="1"/>
    </xf>
    <xf numFmtId="0" fontId="60" fillId="0" borderId="18" xfId="0" applyFont="1" applyBorder="1" applyAlignment="1" applyProtection="1">
      <alignment vertical="center" wrapText="1"/>
      <protection hidden="1"/>
    </xf>
    <xf numFmtId="0" fontId="1" fillId="0" borderId="18" xfId="0" applyFont="1" applyBorder="1" applyAlignment="1" applyProtection="1">
      <alignment horizontal="center" vertical="center" textRotation="90"/>
      <protection hidden="1"/>
    </xf>
    <xf numFmtId="0" fontId="1" fillId="0" borderId="18" xfId="0" applyFont="1" applyBorder="1" applyAlignment="1" applyProtection="1">
      <alignment horizontal="center" vertical="center" wrapText="1"/>
      <protection hidden="1"/>
    </xf>
    <xf numFmtId="164" fontId="1" fillId="0" borderId="18" xfId="1" applyNumberFormat="1" applyFont="1" applyBorder="1" applyAlignment="1" applyProtection="1">
      <alignment horizontal="center" vertical="center"/>
      <protection hidden="1"/>
    </xf>
    <xf numFmtId="0" fontId="1" fillId="3" borderId="0" xfId="0" applyFont="1" applyFill="1" applyAlignment="1" applyProtection="1">
      <alignment vertical="center"/>
      <protection hidden="1"/>
    </xf>
    <xf numFmtId="0" fontId="1" fillId="0" borderId="0" xfId="0" applyFont="1" applyAlignment="1" applyProtection="1">
      <alignment vertical="center"/>
      <protection hidden="1"/>
    </xf>
    <xf numFmtId="0" fontId="1" fillId="0" borderId="18" xfId="0" applyFont="1" applyBorder="1" applyAlignment="1" applyProtection="1">
      <alignment vertical="center" wrapText="1"/>
      <protection hidden="1"/>
    </xf>
    <xf numFmtId="0" fontId="42" fillId="3" borderId="18" xfId="0" applyFont="1" applyFill="1" applyBorder="1" applyAlignment="1" applyProtection="1">
      <alignment horizontal="center" vertical="center" wrapText="1"/>
      <protection hidden="1"/>
    </xf>
    <xf numFmtId="0" fontId="42" fillId="3" borderId="19" xfId="0" applyFont="1" applyFill="1" applyBorder="1" applyAlignment="1" applyProtection="1">
      <alignment horizontal="center" vertical="center" wrapText="1"/>
      <protection hidden="1"/>
    </xf>
    <xf numFmtId="0" fontId="60" fillId="0" borderId="18" xfId="0" applyFont="1" applyBorder="1" applyAlignment="1" applyProtection="1">
      <alignment wrapText="1"/>
      <protection hidden="1"/>
    </xf>
    <xf numFmtId="0" fontId="61" fillId="0" borderId="18" xfId="0" applyFont="1" applyBorder="1" applyAlignment="1" applyProtection="1">
      <alignment vertical="center" wrapText="1"/>
      <protection hidden="1"/>
    </xf>
    <xf numFmtId="0" fontId="60" fillId="0" borderId="18" xfId="0" applyFont="1" applyBorder="1" applyAlignment="1" applyProtection="1">
      <alignment horizontal="justify" vertical="center"/>
      <protection hidden="1"/>
    </xf>
    <xf numFmtId="0" fontId="2" fillId="0" borderId="18" xfId="0" applyFont="1" applyBorder="1" applyAlignment="1" applyProtection="1">
      <alignment horizontal="center" vertical="center" wrapText="1"/>
      <protection hidden="1"/>
    </xf>
    <xf numFmtId="0" fontId="1" fillId="0" borderId="18" xfId="0" applyFont="1" applyBorder="1" applyAlignment="1" applyProtection="1">
      <alignment horizontal="justify" vertical="center" wrapText="1"/>
      <protection hidden="1"/>
    </xf>
    <xf numFmtId="0" fontId="4" fillId="0" borderId="0" xfId="0" applyFont="1" applyAlignment="1" applyProtection="1">
      <alignment horizontal="left" vertical="center"/>
      <protection hidden="1"/>
    </xf>
    <xf numFmtId="0" fontId="1" fillId="0" borderId="0" xfId="0" applyFont="1" applyAlignment="1" applyProtection="1">
      <alignment horizontal="center" vertical="center"/>
      <protection hidden="1"/>
    </xf>
    <xf numFmtId="0" fontId="1" fillId="0" borderId="0" xfId="0" applyFont="1" applyAlignment="1" applyProtection="1">
      <alignment horizontal="center"/>
      <protection hidden="1"/>
    </xf>
    <xf numFmtId="0" fontId="4" fillId="0" borderId="0" xfId="0" applyFont="1" applyAlignment="1">
      <alignment vertical="center"/>
    </xf>
    <xf numFmtId="0" fontId="1" fillId="0" borderId="0" xfId="0" applyFont="1" applyAlignment="1">
      <alignment horizontal="center" vertical="center"/>
    </xf>
    <xf numFmtId="0" fontId="1" fillId="0" borderId="0" xfId="0" applyFont="1"/>
    <xf numFmtId="0" fontId="1" fillId="14" borderId="18" xfId="0" applyFont="1" applyFill="1" applyBorder="1" applyAlignment="1">
      <alignment horizontal="center"/>
    </xf>
    <xf numFmtId="0" fontId="1" fillId="14" borderId="18" xfId="0" applyFont="1" applyFill="1" applyBorder="1" applyAlignment="1">
      <alignment horizontal="center" vertical="center"/>
    </xf>
    <xf numFmtId="0" fontId="1" fillId="0" borderId="18" xfId="0" applyFont="1" applyBorder="1" applyAlignment="1">
      <alignment horizontal="center" vertical="center" wrapText="1"/>
    </xf>
    <xf numFmtId="0" fontId="60" fillId="0" borderId="18" xfId="0" applyFont="1" applyBorder="1" applyAlignment="1" applyProtection="1">
      <alignment horizontal="justify" vertical="center" wrapText="1"/>
      <protection hidden="1"/>
    </xf>
    <xf numFmtId="14" fontId="1" fillId="0" borderId="18" xfId="0" applyNumberFormat="1" applyFont="1" applyBorder="1" applyAlignment="1">
      <alignment horizontal="center" vertical="center" wrapText="1"/>
    </xf>
    <xf numFmtId="164" fontId="1" fillId="0" borderId="18" xfId="1" applyNumberFormat="1" applyFont="1" applyBorder="1" applyAlignment="1">
      <alignment horizontal="center" vertical="center"/>
    </xf>
    <xf numFmtId="164" fontId="1" fillId="0" borderId="18" xfId="0" applyNumberFormat="1" applyFont="1" applyBorder="1" applyAlignment="1" applyProtection="1">
      <alignment horizontal="center" vertical="center"/>
      <protection hidden="1"/>
    </xf>
    <xf numFmtId="0" fontId="63" fillId="0" borderId="0" xfId="0" applyFont="1" applyAlignment="1">
      <alignment wrapText="1"/>
    </xf>
    <xf numFmtId="10" fontId="1" fillId="0" borderId="18" xfId="1" applyNumberFormat="1" applyFont="1" applyBorder="1" applyAlignment="1">
      <alignment horizontal="center" vertical="center"/>
    </xf>
    <xf numFmtId="0" fontId="45" fillId="0" borderId="44" xfId="0" applyFont="1" applyBorder="1" applyAlignment="1">
      <alignment horizontal="center" vertical="center"/>
    </xf>
    <xf numFmtId="0" fontId="45" fillId="0" borderId="40" xfId="0" applyFont="1" applyBorder="1" applyAlignment="1">
      <alignment horizontal="center" vertical="center"/>
    </xf>
    <xf numFmtId="0" fontId="45" fillId="0" borderId="45" xfId="0" applyFont="1" applyBorder="1" applyAlignment="1">
      <alignment horizontal="center" vertical="center"/>
    </xf>
    <xf numFmtId="0" fontId="40" fillId="0" borderId="44" xfId="0" applyFont="1" applyBorder="1" applyAlignment="1">
      <alignment horizontal="center" vertical="center"/>
    </xf>
    <xf numFmtId="0" fontId="40" fillId="0" borderId="33" xfId="0" applyFont="1" applyBorder="1" applyAlignment="1">
      <alignment horizontal="center" vertical="center"/>
    </xf>
    <xf numFmtId="0" fontId="40" fillId="0" borderId="41" xfId="0" applyFont="1" applyBorder="1" applyAlignment="1">
      <alignment horizontal="center" vertical="center"/>
    </xf>
    <xf numFmtId="0" fontId="40" fillId="0" borderId="40" xfId="0" applyFont="1" applyBorder="1" applyAlignment="1">
      <alignment horizontal="center" vertical="center"/>
    </xf>
    <xf numFmtId="0" fontId="40" fillId="0" borderId="0" xfId="0" applyFont="1" applyAlignment="1">
      <alignment horizontal="center" vertical="center"/>
    </xf>
    <xf numFmtId="0" fontId="40" fillId="0" borderId="42" xfId="0" applyFont="1" applyBorder="1" applyAlignment="1">
      <alignment horizontal="center" vertical="center"/>
    </xf>
    <xf numFmtId="0" fontId="40" fillId="0" borderId="45" xfId="0" applyFont="1" applyBorder="1" applyAlignment="1">
      <alignment horizontal="center" vertical="center"/>
    </xf>
    <xf numFmtId="0" fontId="40" fillId="0" borderId="34" xfId="0" applyFont="1" applyBorder="1" applyAlignment="1">
      <alignment horizontal="center" vertical="center"/>
    </xf>
    <xf numFmtId="0" fontId="40" fillId="0" borderId="43" xfId="0" applyFont="1" applyBorder="1" applyAlignment="1">
      <alignment horizontal="center" vertical="center"/>
    </xf>
    <xf numFmtId="0" fontId="34" fillId="0" borderId="18" xfId="0" applyFont="1" applyBorder="1" applyAlignment="1">
      <alignment horizontal="left" vertical="center"/>
    </xf>
    <xf numFmtId="0" fontId="55" fillId="17" borderId="18" xfId="0" applyFont="1" applyFill="1" applyBorder="1" applyAlignment="1">
      <alignment horizontal="center" vertical="center" wrapText="1"/>
    </xf>
    <xf numFmtId="0" fontId="55" fillId="17" borderId="18" xfId="0" applyFont="1" applyFill="1" applyBorder="1" applyAlignment="1">
      <alignment horizontal="center" vertical="center"/>
    </xf>
    <xf numFmtId="0" fontId="57" fillId="3" borderId="36" xfId="0" applyFont="1" applyFill="1" applyBorder="1" applyAlignment="1">
      <alignment horizontal="center" vertical="center"/>
    </xf>
    <xf numFmtId="0" fontId="57" fillId="3" borderId="38" xfId="0" applyFont="1" applyFill="1" applyBorder="1" applyAlignment="1">
      <alignment horizontal="center" vertical="center"/>
    </xf>
    <xf numFmtId="0" fontId="57" fillId="3" borderId="37" xfId="0" applyFont="1" applyFill="1" applyBorder="1" applyAlignment="1">
      <alignment horizontal="center" vertical="center"/>
    </xf>
    <xf numFmtId="0" fontId="57" fillId="3" borderId="36" xfId="0" applyFont="1" applyFill="1" applyBorder="1" applyAlignment="1">
      <alignment horizontal="center" vertical="center" wrapText="1"/>
    </xf>
    <xf numFmtId="0" fontId="57" fillId="3" borderId="37" xfId="0" applyFont="1" applyFill="1" applyBorder="1" applyAlignment="1">
      <alignment horizontal="center" vertical="center" wrapText="1"/>
    </xf>
    <xf numFmtId="0" fontId="57" fillId="3" borderId="38" xfId="0" applyFont="1" applyFill="1" applyBorder="1" applyAlignment="1">
      <alignment horizontal="center" vertical="center" wrapText="1"/>
    </xf>
    <xf numFmtId="0" fontId="48" fillId="17" borderId="0" xfId="0" applyFont="1" applyFill="1" applyAlignment="1">
      <alignment horizontal="center" vertical="center"/>
    </xf>
    <xf numFmtId="0" fontId="47" fillId="16" borderId="18" xfId="0" applyFont="1" applyFill="1" applyBorder="1" applyAlignment="1">
      <alignment horizontal="left" vertical="center"/>
    </xf>
    <xf numFmtId="0" fontId="62" fillId="3" borderId="18" xfId="0" applyFont="1" applyFill="1" applyBorder="1" applyAlignment="1">
      <alignment horizontal="center" vertical="center"/>
    </xf>
    <xf numFmtId="0" fontId="47" fillId="16" borderId="19" xfId="0" applyFont="1" applyFill="1" applyBorder="1" applyAlignment="1">
      <alignment horizontal="left" vertical="center"/>
    </xf>
    <xf numFmtId="0" fontId="57" fillId="3" borderId="36" xfId="0" applyFont="1" applyFill="1" applyBorder="1" applyAlignment="1">
      <alignment horizontal="center" vertical="center" wrapText="1" shrinkToFit="1"/>
    </xf>
    <xf numFmtId="0" fontId="57" fillId="3" borderId="37" xfId="0" applyFont="1" applyFill="1" applyBorder="1" applyAlignment="1">
      <alignment horizontal="center" vertical="center" wrapText="1" shrinkToFit="1"/>
    </xf>
    <xf numFmtId="0" fontId="57" fillId="3" borderId="38" xfId="0" applyFont="1" applyFill="1" applyBorder="1" applyAlignment="1">
      <alignment horizontal="center" vertical="center" wrapText="1" shrinkToFit="1"/>
    </xf>
    <xf numFmtId="0" fontId="47" fillId="3" borderId="36" xfId="0" applyFont="1" applyFill="1" applyBorder="1" applyAlignment="1">
      <alignment horizontal="center" vertical="center"/>
    </xf>
    <xf numFmtId="0" fontId="47" fillId="3" borderId="38" xfId="0" applyFont="1" applyFill="1" applyBorder="1" applyAlignment="1">
      <alignment horizontal="center" vertical="center"/>
    </xf>
    <xf numFmtId="0" fontId="47" fillId="3" borderId="37" xfId="0" applyFont="1" applyFill="1" applyBorder="1" applyAlignment="1">
      <alignment horizontal="center" vertical="center"/>
    </xf>
    <xf numFmtId="0" fontId="58" fillId="3" borderId="18" xfId="0" applyFont="1" applyFill="1" applyBorder="1" applyAlignment="1">
      <alignment horizontal="center" vertical="center" wrapText="1"/>
    </xf>
    <xf numFmtId="0" fontId="59" fillId="0" borderId="18" xfId="0" applyFont="1" applyBorder="1" applyAlignment="1">
      <alignment horizontal="center" vertical="center" wrapText="1"/>
    </xf>
    <xf numFmtId="0" fontId="45" fillId="0" borderId="18" xfId="0" applyFont="1" applyBorder="1" applyAlignment="1">
      <alignment horizontal="center" vertical="center"/>
    </xf>
    <xf numFmtId="0" fontId="49" fillId="14" borderId="18" xfId="0" applyFont="1" applyFill="1" applyBorder="1" applyAlignment="1">
      <alignment horizontal="left" vertical="center"/>
    </xf>
    <xf numFmtId="0" fontId="62" fillId="3" borderId="36" xfId="0" applyFont="1" applyFill="1" applyBorder="1" applyAlignment="1">
      <alignment horizontal="center" vertical="center"/>
    </xf>
    <xf numFmtId="0" fontId="62" fillId="3" borderId="37" xfId="0" applyFont="1" applyFill="1" applyBorder="1" applyAlignment="1">
      <alignment horizontal="center" vertical="center"/>
    </xf>
    <xf numFmtId="0" fontId="62" fillId="3" borderId="38" xfId="0" applyFont="1" applyFill="1" applyBorder="1" applyAlignment="1">
      <alignment horizontal="center" vertical="center"/>
    </xf>
    <xf numFmtId="0" fontId="49" fillId="14" borderId="36" xfId="0" applyFont="1" applyFill="1" applyBorder="1" applyAlignment="1">
      <alignment horizontal="left" vertical="center"/>
    </xf>
    <xf numFmtId="0" fontId="49" fillId="14" borderId="37" xfId="0" applyFont="1" applyFill="1" applyBorder="1" applyAlignment="1">
      <alignment horizontal="left" vertical="center"/>
    </xf>
    <xf numFmtId="0" fontId="49" fillId="14" borderId="38" xfId="0" applyFont="1" applyFill="1" applyBorder="1" applyAlignment="1">
      <alignment horizontal="left" vertical="center"/>
    </xf>
    <xf numFmtId="0" fontId="62" fillId="3" borderId="36" xfId="0" applyFont="1" applyFill="1" applyBorder="1" applyAlignment="1">
      <alignment horizontal="center" vertical="center" wrapText="1"/>
    </xf>
    <xf numFmtId="0" fontId="62" fillId="3" borderId="37" xfId="0" applyFont="1" applyFill="1" applyBorder="1" applyAlignment="1">
      <alignment horizontal="center" vertical="center" wrapText="1"/>
    </xf>
    <xf numFmtId="0" fontId="62" fillId="3" borderId="38" xfId="0" applyFont="1" applyFill="1" applyBorder="1" applyAlignment="1">
      <alignment horizontal="center" vertical="center" wrapText="1"/>
    </xf>
    <xf numFmtId="0" fontId="49" fillId="14" borderId="18" xfId="0" applyFont="1" applyFill="1" applyBorder="1" applyAlignment="1">
      <alignment horizontal="left" vertical="center" wrapText="1"/>
    </xf>
    <xf numFmtId="0" fontId="56" fillId="17" borderId="18" xfId="0" applyFont="1" applyFill="1" applyBorder="1" applyAlignment="1">
      <alignment horizontal="center" vertical="center" wrapText="1"/>
    </xf>
    <xf numFmtId="0" fontId="52" fillId="3" borderId="18" xfId="0" applyFont="1" applyFill="1" applyBorder="1" applyAlignment="1">
      <alignment horizontal="center" vertical="center" wrapText="1"/>
    </xf>
    <xf numFmtId="0" fontId="28" fillId="0" borderId="18" xfId="0" applyFont="1" applyBorder="1" applyAlignment="1">
      <alignment horizontal="center" vertical="center" wrapText="1"/>
    </xf>
    <xf numFmtId="0" fontId="41" fillId="14" borderId="35" xfId="0" applyFont="1" applyFill="1" applyBorder="1" applyAlignment="1" applyProtection="1">
      <alignment horizontal="center" vertical="center" wrapText="1"/>
      <protection hidden="1"/>
    </xf>
    <xf numFmtId="0" fontId="41" fillId="14" borderId="19" xfId="0" applyFont="1" applyFill="1" applyBorder="1" applyAlignment="1" applyProtection="1">
      <alignment horizontal="center" vertical="center" wrapText="1"/>
      <protection hidden="1"/>
    </xf>
    <xf numFmtId="0" fontId="4" fillId="14" borderId="36" xfId="0" applyFont="1" applyFill="1" applyBorder="1" applyAlignment="1" applyProtection="1">
      <alignment horizontal="center" vertical="center" wrapText="1"/>
      <protection hidden="1"/>
    </xf>
    <xf numFmtId="0" fontId="4" fillId="14" borderId="37" xfId="0" applyFont="1" applyFill="1" applyBorder="1" applyAlignment="1" applyProtection="1">
      <alignment horizontal="center" vertical="center" wrapText="1"/>
      <protection hidden="1"/>
    </xf>
    <xf numFmtId="0" fontId="4" fillId="14" borderId="38" xfId="0" applyFont="1" applyFill="1" applyBorder="1" applyAlignment="1" applyProtection="1">
      <alignment horizontal="center" vertical="center" wrapText="1"/>
      <protection hidden="1"/>
    </xf>
    <xf numFmtId="0" fontId="4" fillId="14" borderId="18" xfId="0" applyFont="1" applyFill="1" applyBorder="1" applyAlignment="1" applyProtection="1">
      <alignment horizontal="center" vertical="center" textRotation="90" wrapText="1"/>
      <protection hidden="1"/>
    </xf>
    <xf numFmtId="0" fontId="42" fillId="3" borderId="35" xfId="0" applyFont="1" applyFill="1" applyBorder="1" applyAlignment="1" applyProtection="1">
      <alignment horizontal="left" vertical="top" wrapText="1"/>
      <protection locked="0"/>
    </xf>
    <xf numFmtId="0" fontId="42" fillId="3" borderId="39" xfId="0" applyFont="1" applyFill="1" applyBorder="1" applyAlignment="1" applyProtection="1">
      <alignment horizontal="left" vertical="top" wrapText="1"/>
      <protection locked="0"/>
    </xf>
    <xf numFmtId="0" fontId="4" fillId="14" borderId="35" xfId="0" applyFont="1" applyFill="1" applyBorder="1" applyAlignment="1" applyProtection="1">
      <alignment horizontal="center" vertical="center" textRotation="90" wrapText="1"/>
      <protection hidden="1"/>
    </xf>
    <xf numFmtId="0" fontId="4" fillId="14" borderId="19" xfId="0" applyFont="1" applyFill="1" applyBorder="1" applyAlignment="1" applyProtection="1">
      <alignment horizontal="center" vertical="center" textRotation="90" wrapText="1"/>
      <protection hidden="1"/>
    </xf>
    <xf numFmtId="0" fontId="4" fillId="0" borderId="36" xfId="0" applyFont="1" applyBorder="1" applyAlignment="1">
      <alignment horizontal="left" vertical="center"/>
    </xf>
    <xf numFmtId="0" fontId="4" fillId="0" borderId="37" xfId="0" applyFont="1" applyBorder="1" applyAlignment="1">
      <alignment horizontal="left" vertical="center"/>
    </xf>
    <xf numFmtId="0" fontId="4" fillId="0" borderId="38" xfId="0" applyFont="1" applyBorder="1" applyAlignment="1">
      <alignment horizontal="left" vertical="center"/>
    </xf>
    <xf numFmtId="0" fontId="28" fillId="0" borderId="44" xfId="0" applyFont="1" applyBorder="1" applyAlignment="1" applyProtection="1">
      <alignment horizontal="left" vertical="center" wrapText="1"/>
      <protection hidden="1"/>
    </xf>
    <xf numFmtId="0" fontId="28" fillId="0" borderId="41" xfId="0" applyFont="1" applyBorder="1" applyAlignment="1" applyProtection="1">
      <alignment horizontal="left" vertical="center" wrapText="1"/>
      <protection hidden="1"/>
    </xf>
    <xf numFmtId="0" fontId="28" fillId="0" borderId="45" xfId="0" applyFont="1" applyBorder="1" applyAlignment="1" applyProtection="1">
      <alignment horizontal="left" vertical="center" wrapText="1"/>
      <protection hidden="1"/>
    </xf>
    <xf numFmtId="0" fontId="28" fillId="0" borderId="43" xfId="0" applyFont="1" applyBorder="1" applyAlignment="1" applyProtection="1">
      <alignment horizontal="left" vertical="center" wrapText="1"/>
      <protection hidden="1"/>
    </xf>
    <xf numFmtId="0" fontId="54" fillId="0" borderId="18" xfId="0" applyFont="1" applyBorder="1" applyAlignment="1" applyProtection="1">
      <alignment horizontal="center" vertical="center"/>
      <protection hidden="1"/>
    </xf>
    <xf numFmtId="0" fontId="4" fillId="14" borderId="35" xfId="0" applyFont="1" applyFill="1" applyBorder="1" applyAlignment="1">
      <alignment horizontal="center" vertical="center" wrapText="1"/>
    </xf>
    <xf numFmtId="0" fontId="4" fillId="14" borderId="39" xfId="0" applyFont="1" applyFill="1" applyBorder="1" applyAlignment="1">
      <alignment horizontal="center" vertical="center"/>
    </xf>
    <xf numFmtId="0" fontId="4" fillId="14" borderId="19" xfId="0" applyFont="1" applyFill="1" applyBorder="1" applyAlignment="1">
      <alignment horizontal="center" vertical="center"/>
    </xf>
    <xf numFmtId="0" fontId="4" fillId="14" borderId="39" xfId="0" applyFont="1" applyFill="1" applyBorder="1" applyAlignment="1">
      <alignment horizontal="center" vertical="center" wrapText="1"/>
    </xf>
    <xf numFmtId="0" fontId="4" fillId="14" borderId="19" xfId="0" applyFont="1" applyFill="1" applyBorder="1" applyAlignment="1">
      <alignment horizontal="center" vertical="center" wrapText="1"/>
    </xf>
    <xf numFmtId="0" fontId="4" fillId="14" borderId="35" xfId="0" applyFont="1" applyFill="1" applyBorder="1" applyAlignment="1" applyProtection="1">
      <alignment horizontal="center" vertical="center" wrapText="1"/>
      <protection hidden="1"/>
    </xf>
    <xf numFmtId="0" fontId="4" fillId="14" borderId="39" xfId="0" applyFont="1" applyFill="1" applyBorder="1" applyAlignment="1" applyProtection="1">
      <alignment horizontal="center" vertical="center" wrapText="1"/>
      <protection hidden="1"/>
    </xf>
    <xf numFmtId="0" fontId="4" fillId="14" borderId="19" xfId="0" applyFont="1" applyFill="1" applyBorder="1" applyAlignment="1" applyProtection="1">
      <alignment horizontal="center" vertical="center" wrapText="1"/>
      <protection hidden="1"/>
    </xf>
    <xf numFmtId="0" fontId="44" fillId="18" borderId="36" xfId="0" applyFont="1" applyFill="1" applyBorder="1" applyAlignment="1" applyProtection="1">
      <alignment horizontal="center" vertical="center"/>
      <protection hidden="1"/>
    </xf>
    <xf numFmtId="0" fontId="44" fillId="18" borderId="37" xfId="0" applyFont="1" applyFill="1" applyBorder="1" applyAlignment="1" applyProtection="1">
      <alignment horizontal="center" vertical="center"/>
      <protection hidden="1"/>
    </xf>
    <xf numFmtId="0" fontId="44" fillId="18" borderId="38" xfId="0" applyFont="1" applyFill="1" applyBorder="1" applyAlignment="1" applyProtection="1">
      <alignment horizontal="center" vertical="center"/>
      <protection hidden="1"/>
    </xf>
    <xf numFmtId="0" fontId="4" fillId="19" borderId="18" xfId="0" applyFont="1" applyFill="1" applyBorder="1" applyAlignment="1" applyProtection="1">
      <alignment horizontal="center" vertical="center"/>
      <protection hidden="1"/>
    </xf>
    <xf numFmtId="0" fontId="4" fillId="14" borderId="37" xfId="0" applyFont="1" applyFill="1" applyBorder="1" applyAlignment="1" applyProtection="1">
      <alignment horizontal="center" vertical="center"/>
      <protection hidden="1"/>
    </xf>
    <xf numFmtId="0" fontId="1" fillId="0" borderId="0" xfId="0" applyFont="1" applyAlignment="1" applyProtection="1">
      <alignment horizontal="center"/>
      <protection hidden="1"/>
    </xf>
    <xf numFmtId="0" fontId="1" fillId="0" borderId="42" xfId="0" applyFont="1" applyBorder="1" applyAlignment="1" applyProtection="1">
      <alignment horizontal="center"/>
      <protection hidden="1"/>
    </xf>
    <xf numFmtId="0" fontId="1" fillId="0" borderId="34" xfId="0" applyFont="1" applyBorder="1" applyAlignment="1" applyProtection="1">
      <alignment horizontal="center"/>
      <protection hidden="1"/>
    </xf>
    <xf numFmtId="0" fontId="1" fillId="0" borderId="43" xfId="0" applyFont="1" applyBorder="1" applyAlignment="1" applyProtection="1">
      <alignment horizontal="center"/>
      <protection hidden="1"/>
    </xf>
    <xf numFmtId="0" fontId="54" fillId="14" borderId="33" xfId="0" applyFont="1" applyFill="1" applyBorder="1" applyAlignment="1" applyProtection="1">
      <alignment horizontal="center" vertical="center"/>
      <protection hidden="1"/>
    </xf>
    <xf numFmtId="0" fontId="54" fillId="14" borderId="41" xfId="0" applyFont="1" applyFill="1" applyBorder="1" applyAlignment="1" applyProtection="1">
      <alignment horizontal="center" vertical="center"/>
      <protection hidden="1"/>
    </xf>
    <xf numFmtId="0" fontId="54" fillId="14" borderId="34" xfId="0" applyFont="1" applyFill="1" applyBorder="1" applyAlignment="1" applyProtection="1">
      <alignment horizontal="center" vertical="center"/>
      <protection hidden="1"/>
    </xf>
    <xf numFmtId="0" fontId="54" fillId="14" borderId="43" xfId="0" applyFont="1" applyFill="1" applyBorder="1" applyAlignment="1" applyProtection="1">
      <alignment horizontal="center" vertical="center"/>
      <protection hidden="1"/>
    </xf>
    <xf numFmtId="0" fontId="54" fillId="14" borderId="36" xfId="0" applyFont="1" applyFill="1" applyBorder="1" applyAlignment="1" applyProtection="1">
      <alignment horizontal="center" vertical="center"/>
      <protection hidden="1"/>
    </xf>
    <xf numFmtId="0" fontId="54" fillId="14" borderId="38" xfId="0" applyFont="1" applyFill="1" applyBorder="1" applyAlignment="1" applyProtection="1">
      <alignment horizontal="center" vertical="center"/>
      <protection hidden="1"/>
    </xf>
    <xf numFmtId="14" fontId="28" fillId="0" borderId="36" xfId="0" applyNumberFormat="1" applyFont="1" applyBorder="1" applyAlignment="1" applyProtection="1">
      <alignment horizontal="left" vertical="center" wrapText="1"/>
      <protection hidden="1"/>
    </xf>
    <xf numFmtId="0" fontId="28" fillId="0" borderId="38" xfId="0" applyFont="1" applyBorder="1" applyAlignment="1" applyProtection="1">
      <alignment horizontal="left" vertical="center" wrapText="1"/>
      <protection hidden="1"/>
    </xf>
    <xf numFmtId="0" fontId="28" fillId="0" borderId="36" xfId="0" applyFont="1" applyBorder="1" applyAlignment="1" applyProtection="1">
      <alignment horizontal="left" vertical="center" wrapText="1"/>
      <protection hidden="1"/>
    </xf>
    <xf numFmtId="0" fontId="53" fillId="14" borderId="18" xfId="0" applyFont="1" applyFill="1" applyBorder="1" applyAlignment="1" applyProtection="1">
      <alignment horizontal="center" vertical="center"/>
      <protection hidden="1"/>
    </xf>
    <xf numFmtId="0" fontId="4" fillId="14" borderId="18" xfId="0" applyFont="1" applyFill="1" applyBorder="1" applyAlignment="1" applyProtection="1">
      <alignment horizontal="center" vertical="center"/>
      <protection hidden="1"/>
    </xf>
    <xf numFmtId="0" fontId="28" fillId="0" borderId="18" xfId="0" applyFont="1" applyBorder="1" applyAlignment="1" applyProtection="1">
      <alignment horizontal="left" vertical="center" wrapText="1"/>
      <protection hidden="1"/>
    </xf>
    <xf numFmtId="0" fontId="4" fillId="14" borderId="18" xfId="0" applyFont="1" applyFill="1" applyBorder="1" applyAlignment="1" applyProtection="1">
      <alignment horizontal="center" vertical="center" textRotation="90"/>
      <protection hidden="1"/>
    </xf>
    <xf numFmtId="0" fontId="4" fillId="14" borderId="18" xfId="0" applyFont="1" applyFill="1" applyBorder="1" applyAlignment="1" applyProtection="1">
      <alignment horizontal="center" vertical="center" wrapText="1"/>
      <protection hidden="1"/>
    </xf>
    <xf numFmtId="0" fontId="1" fillId="14" borderId="18" xfId="0" applyFont="1" applyFill="1" applyBorder="1" applyAlignment="1">
      <alignment horizontal="center" vertical="center"/>
    </xf>
    <xf numFmtId="0" fontId="4" fillId="14" borderId="37" xfId="0" applyFont="1" applyFill="1" applyBorder="1" applyAlignment="1" applyProtection="1">
      <alignment horizontal="center"/>
      <protection hidden="1"/>
    </xf>
    <xf numFmtId="0" fontId="4" fillId="19" borderId="35" xfId="0" applyFont="1" applyFill="1" applyBorder="1" applyAlignment="1" applyProtection="1">
      <alignment horizontal="center" vertical="center" textRotation="90" wrapText="1"/>
      <protection hidden="1"/>
    </xf>
    <xf numFmtId="0" fontId="4" fillId="19" borderId="19" xfId="0" applyFont="1" applyFill="1" applyBorder="1" applyAlignment="1" applyProtection="1">
      <alignment horizontal="center" vertical="center" textRotation="90" wrapText="1"/>
      <protection hidden="1"/>
    </xf>
    <xf numFmtId="0" fontId="4" fillId="0" borderId="35" xfId="0" applyFont="1" applyBorder="1" applyAlignment="1" applyProtection="1">
      <alignment horizontal="center" vertical="center" textRotation="90" wrapText="1"/>
      <protection hidden="1"/>
    </xf>
    <xf numFmtId="0" fontId="4" fillId="0" borderId="39" xfId="0" applyFont="1" applyBorder="1" applyAlignment="1" applyProtection="1">
      <alignment horizontal="center" vertical="center" textRotation="90" wrapText="1"/>
      <protection hidden="1"/>
    </xf>
    <xf numFmtId="0" fontId="1" fillId="0" borderId="35" xfId="0" applyFont="1" applyBorder="1" applyAlignment="1" applyProtection="1">
      <alignment horizontal="center" vertical="center" wrapText="1"/>
      <protection hidden="1"/>
    </xf>
    <xf numFmtId="0" fontId="1" fillId="0" borderId="39" xfId="0" applyFont="1" applyBorder="1" applyAlignment="1" applyProtection="1">
      <alignment horizontal="center" vertical="center" wrapText="1"/>
      <protection hidden="1"/>
    </xf>
    <xf numFmtId="9" fontId="1" fillId="0" borderId="18" xfId="0" applyNumberFormat="1" applyFont="1" applyBorder="1" applyAlignment="1" applyProtection="1">
      <alignment horizontal="center" vertical="center" wrapText="1"/>
      <protection hidden="1"/>
    </xf>
    <xf numFmtId="0" fontId="4" fillId="0" borderId="18" xfId="0" applyFont="1" applyBorder="1" applyAlignment="1" applyProtection="1">
      <alignment horizontal="center" vertical="center" textRotation="90"/>
      <protection hidden="1"/>
    </xf>
    <xf numFmtId="0" fontId="1" fillId="0" borderId="18" xfId="0" applyFont="1" applyBorder="1" applyAlignment="1" applyProtection="1">
      <alignment horizontal="center" vertical="center" textRotation="90"/>
      <protection hidden="1"/>
    </xf>
    <xf numFmtId="0" fontId="42" fillId="3" borderId="35" xfId="0" applyFont="1" applyFill="1" applyBorder="1" applyAlignment="1" applyProtection="1">
      <alignment horizontal="center" vertical="center" wrapText="1"/>
      <protection hidden="1"/>
    </xf>
    <xf numFmtId="0" fontId="42" fillId="3" borderId="39" xfId="0" applyFont="1" applyFill="1" applyBorder="1" applyAlignment="1" applyProtection="1">
      <alignment horizontal="center" vertical="center" wrapText="1"/>
      <protection hidden="1"/>
    </xf>
    <xf numFmtId="0" fontId="1" fillId="0" borderId="36" xfId="0" applyFont="1" applyBorder="1" applyAlignment="1" applyProtection="1">
      <alignment horizontal="left" vertical="center" wrapText="1"/>
      <protection hidden="1"/>
    </xf>
    <xf numFmtId="0" fontId="1" fillId="0" borderId="37" xfId="0" applyFont="1" applyBorder="1" applyAlignment="1" applyProtection="1">
      <alignment horizontal="left" vertical="center" wrapText="1"/>
      <protection hidden="1"/>
    </xf>
    <xf numFmtId="0" fontId="1" fillId="0" borderId="38" xfId="0" applyFont="1" applyBorder="1" applyAlignment="1" applyProtection="1">
      <alignment horizontal="left" vertical="center" wrapText="1"/>
      <protection hidden="1"/>
    </xf>
    <xf numFmtId="0" fontId="1" fillId="0" borderId="18" xfId="0" applyFont="1" applyBorder="1" applyAlignment="1" applyProtection="1">
      <alignment horizontal="center" vertical="center" wrapText="1"/>
      <protection hidden="1"/>
    </xf>
    <xf numFmtId="0" fontId="2" fillId="0" borderId="35" xfId="0" applyFont="1" applyBorder="1" applyAlignment="1" applyProtection="1">
      <alignment horizontal="center" vertical="center" wrapText="1"/>
      <protection hidden="1"/>
    </xf>
    <xf numFmtId="0" fontId="2" fillId="0" borderId="39" xfId="0" applyFont="1" applyBorder="1" applyAlignment="1" applyProtection="1">
      <alignment horizontal="center" vertical="center" wrapText="1"/>
      <protection hidden="1"/>
    </xf>
    <xf numFmtId="0" fontId="42" fillId="0" borderId="35" xfId="0" applyFont="1" applyBorder="1" applyAlignment="1" applyProtection="1">
      <alignment horizontal="left" vertical="center" wrapText="1"/>
      <protection hidden="1"/>
    </xf>
    <xf numFmtId="0" fontId="42" fillId="0" borderId="19" xfId="0" applyFont="1" applyBorder="1" applyAlignment="1" applyProtection="1">
      <alignment horizontal="left" vertical="center" wrapText="1"/>
      <protection hidden="1"/>
    </xf>
    <xf numFmtId="0" fontId="2" fillId="0" borderId="19" xfId="0" applyFont="1" applyBorder="1" applyAlignment="1" applyProtection="1">
      <alignment horizontal="center" vertical="center" wrapText="1"/>
      <protection hidden="1"/>
    </xf>
    <xf numFmtId="0" fontId="1" fillId="0" borderId="35" xfId="0" applyFont="1" applyBorder="1" applyAlignment="1" applyProtection="1">
      <alignment horizontal="center" vertical="center" textRotation="90"/>
      <protection hidden="1"/>
    </xf>
    <xf numFmtId="0" fontId="1" fillId="0" borderId="39" xfId="0" applyFont="1" applyBorder="1" applyAlignment="1" applyProtection="1">
      <alignment horizontal="center" vertical="center" textRotation="90"/>
      <protection hidden="1"/>
    </xf>
    <xf numFmtId="164" fontId="1" fillId="0" borderId="35" xfId="1" applyNumberFormat="1" applyFont="1" applyBorder="1" applyAlignment="1" applyProtection="1">
      <alignment horizontal="center" vertical="center"/>
      <protection hidden="1"/>
    </xf>
    <xf numFmtId="164" fontId="1" fillId="0" borderId="39" xfId="1" applyNumberFormat="1" applyFont="1" applyBorder="1" applyAlignment="1" applyProtection="1">
      <alignment horizontal="center" vertical="center"/>
      <protection hidden="1"/>
    </xf>
    <xf numFmtId="0" fontId="4" fillId="0" borderId="35" xfId="0" applyFont="1" applyBorder="1" applyAlignment="1" applyProtection="1">
      <alignment horizontal="center" vertical="center" textRotation="90"/>
      <protection hidden="1"/>
    </xf>
    <xf numFmtId="0" fontId="4" fillId="0" borderId="39" xfId="0" applyFont="1" applyBorder="1" applyAlignment="1" applyProtection="1">
      <alignment horizontal="center" vertical="center" textRotation="90"/>
      <protection hidden="1"/>
    </xf>
    <xf numFmtId="0" fontId="51" fillId="0" borderId="35" xfId="0" applyFont="1" applyBorder="1" applyAlignment="1" applyProtection="1">
      <alignment horizontal="center" vertical="center" textRotation="90"/>
      <protection hidden="1"/>
    </xf>
    <xf numFmtId="0" fontId="51" fillId="0" borderId="39" xfId="0" applyFont="1" applyBorder="1" applyAlignment="1" applyProtection="1">
      <alignment horizontal="center" vertical="center" textRotation="90"/>
      <protection hidden="1"/>
    </xf>
    <xf numFmtId="0" fontId="4" fillId="14" borderId="35" xfId="0" applyFont="1" applyFill="1" applyBorder="1" applyAlignment="1" applyProtection="1">
      <alignment horizontal="center" vertical="center" wrapText="1"/>
      <protection locked="0"/>
    </xf>
    <xf numFmtId="0" fontId="4" fillId="14" borderId="39" xfId="0" applyFont="1" applyFill="1" applyBorder="1" applyAlignment="1" applyProtection="1">
      <alignment horizontal="center" vertical="center" wrapText="1"/>
      <protection locked="0"/>
    </xf>
    <xf numFmtId="0" fontId="4" fillId="14" borderId="19" xfId="0" applyFont="1" applyFill="1" applyBorder="1" applyAlignment="1" applyProtection="1">
      <alignment horizontal="center" vertical="center" wrapText="1"/>
      <protection locked="0"/>
    </xf>
    <xf numFmtId="0" fontId="42" fillId="3" borderId="35" xfId="0" applyFont="1" applyFill="1" applyBorder="1" applyAlignment="1" applyProtection="1">
      <alignment horizontal="center" vertical="top" wrapText="1"/>
      <protection locked="0"/>
    </xf>
    <xf numFmtId="0" fontId="42" fillId="3" borderId="39" xfId="0" applyFont="1" applyFill="1" applyBorder="1" applyAlignment="1" applyProtection="1">
      <alignment horizontal="center" vertical="top" wrapText="1"/>
      <protection locked="0"/>
    </xf>
    <xf numFmtId="0" fontId="1" fillId="3" borderId="35" xfId="0" applyFont="1" applyFill="1" applyBorder="1" applyAlignment="1" applyProtection="1">
      <alignment horizontal="left" vertical="top" wrapText="1"/>
      <protection locked="0"/>
    </xf>
    <xf numFmtId="0" fontId="1" fillId="3" borderId="39" xfId="0" applyFont="1" applyFill="1" applyBorder="1" applyAlignment="1" applyProtection="1">
      <alignment horizontal="left" vertical="top" wrapText="1"/>
      <protection locked="0"/>
    </xf>
    <xf numFmtId="0" fontId="1" fillId="3" borderId="19" xfId="0" applyFont="1" applyFill="1" applyBorder="1" applyAlignment="1" applyProtection="1">
      <alignment horizontal="left" vertical="top" wrapText="1"/>
      <protection locked="0"/>
    </xf>
    <xf numFmtId="0" fontId="1" fillId="3" borderId="35" xfId="0" applyFont="1" applyFill="1" applyBorder="1" applyAlignment="1" applyProtection="1">
      <alignment horizontal="center" vertical="top" wrapText="1"/>
      <protection locked="0"/>
    </xf>
    <xf numFmtId="0" fontId="1" fillId="3" borderId="39" xfId="0" applyFont="1" applyFill="1" applyBorder="1" applyAlignment="1" applyProtection="1">
      <alignment horizontal="center" vertical="top" wrapText="1"/>
      <protection locked="0"/>
    </xf>
    <xf numFmtId="0" fontId="1" fillId="3" borderId="19" xfId="0" applyFont="1" applyFill="1" applyBorder="1" applyAlignment="1" applyProtection="1">
      <alignment horizontal="center" vertical="top" wrapText="1"/>
      <protection locked="0"/>
    </xf>
    <xf numFmtId="0" fontId="1" fillId="3" borderId="35" xfId="0" applyFont="1" applyFill="1" applyBorder="1" applyAlignment="1" applyProtection="1">
      <alignment horizontal="center" vertical="center" wrapText="1"/>
      <protection locked="0"/>
    </xf>
    <xf numFmtId="0" fontId="1" fillId="3" borderId="39" xfId="0" applyFont="1" applyFill="1" applyBorder="1" applyAlignment="1" applyProtection="1">
      <alignment horizontal="center" vertical="center" wrapText="1"/>
      <protection locked="0"/>
    </xf>
    <xf numFmtId="0" fontId="1" fillId="3" borderId="19" xfId="0" applyFont="1" applyFill="1" applyBorder="1" applyAlignment="1" applyProtection="1">
      <alignment horizontal="center" vertical="center" wrapText="1"/>
      <protection locked="0"/>
    </xf>
    <xf numFmtId="0" fontId="1" fillId="0" borderId="18" xfId="0" applyFont="1" applyBorder="1" applyAlignment="1">
      <alignment horizontal="left" vertical="top" wrapText="1"/>
    </xf>
    <xf numFmtId="0" fontId="1" fillId="3" borderId="35" xfId="0" applyFont="1" applyFill="1" applyBorder="1" applyAlignment="1" applyProtection="1">
      <alignment horizontal="center" vertical="center" wrapText="1"/>
      <protection hidden="1"/>
    </xf>
    <xf numFmtId="0" fontId="1" fillId="3" borderId="39" xfId="0" applyFont="1" applyFill="1" applyBorder="1" applyAlignment="1" applyProtection="1">
      <alignment horizontal="center" vertical="center" wrapText="1"/>
      <protection hidden="1"/>
    </xf>
    <xf numFmtId="0" fontId="1" fillId="3" borderId="19" xfId="0" applyFont="1" applyFill="1" applyBorder="1" applyAlignment="1" applyProtection="1">
      <alignment horizontal="center" vertical="center" wrapText="1"/>
      <protection hidden="1"/>
    </xf>
    <xf numFmtId="0" fontId="17" fillId="10" borderId="0" xfId="0" applyFont="1" applyFill="1" applyAlignment="1">
      <alignment horizontal="center" vertical="center" textRotation="90" wrapText="1" readingOrder="1"/>
    </xf>
    <xf numFmtId="0" fontId="17" fillId="10" borderId="5" xfId="0" applyFont="1" applyFill="1" applyBorder="1" applyAlignment="1">
      <alignment horizontal="center" vertical="center" textRotation="90" wrapText="1" readingOrder="1"/>
    </xf>
    <xf numFmtId="0" fontId="19" fillId="12" borderId="10" xfId="0" applyFont="1" applyFill="1" applyBorder="1" applyAlignment="1">
      <alignment horizontal="center" vertical="center" wrapText="1" readingOrder="1"/>
    </xf>
    <xf numFmtId="0" fontId="19" fillId="12" borderId="11" xfId="0" applyFont="1" applyFill="1" applyBorder="1" applyAlignment="1">
      <alignment horizontal="center" vertical="center" wrapText="1" readingOrder="1"/>
    </xf>
    <xf numFmtId="0" fontId="19" fillId="12" borderId="12" xfId="0" applyFont="1" applyFill="1" applyBorder="1" applyAlignment="1">
      <alignment horizontal="center" vertical="center" wrapText="1" readingOrder="1"/>
    </xf>
    <xf numFmtId="0" fontId="19" fillId="12" borderId="13" xfId="0" applyFont="1" applyFill="1" applyBorder="1" applyAlignment="1">
      <alignment horizontal="center" vertical="center" wrapText="1" readingOrder="1"/>
    </xf>
    <xf numFmtId="0" fontId="19" fillId="12" borderId="0" xfId="0" applyFont="1" applyFill="1" applyAlignment="1">
      <alignment horizontal="center" vertical="center" wrapText="1" readingOrder="1"/>
    </xf>
    <xf numFmtId="0" fontId="19" fillId="12" borderId="14" xfId="0" applyFont="1" applyFill="1" applyBorder="1" applyAlignment="1">
      <alignment horizontal="center" vertical="center" wrapText="1" readingOrder="1"/>
    </xf>
    <xf numFmtId="0" fontId="19" fillId="12" borderId="15" xfId="0" applyFont="1" applyFill="1" applyBorder="1" applyAlignment="1">
      <alignment horizontal="center" vertical="center" wrapText="1" readingOrder="1"/>
    </xf>
    <xf numFmtId="0" fontId="19" fillId="12" borderId="16" xfId="0" applyFont="1" applyFill="1" applyBorder="1" applyAlignment="1">
      <alignment horizontal="center" vertical="center" wrapText="1" readingOrder="1"/>
    </xf>
    <xf numFmtId="0" fontId="19" fillId="12" borderId="17" xfId="0" applyFont="1" applyFill="1" applyBorder="1" applyAlignment="1">
      <alignment horizontal="center" vertical="center" wrapText="1" readingOrder="1"/>
    </xf>
    <xf numFmtId="0" fontId="19" fillId="11" borderId="10" xfId="0" applyFont="1" applyFill="1" applyBorder="1" applyAlignment="1">
      <alignment horizontal="center" vertical="center" wrapText="1" readingOrder="1"/>
    </xf>
    <xf numFmtId="0" fontId="19" fillId="11" borderId="11" xfId="0" applyFont="1" applyFill="1" applyBorder="1" applyAlignment="1">
      <alignment horizontal="center" vertical="center" wrapText="1" readingOrder="1"/>
    </xf>
    <xf numFmtId="0" fontId="19" fillId="11" borderId="12" xfId="0" applyFont="1" applyFill="1" applyBorder="1" applyAlignment="1">
      <alignment horizontal="center" vertical="center" wrapText="1" readingOrder="1"/>
    </xf>
    <xf numFmtId="0" fontId="19" fillId="11" borderId="13" xfId="0" applyFont="1" applyFill="1" applyBorder="1" applyAlignment="1">
      <alignment horizontal="center" vertical="center" wrapText="1" readingOrder="1"/>
    </xf>
    <xf numFmtId="0" fontId="19" fillId="11" borderId="0" xfId="0" applyFont="1" applyFill="1" applyAlignment="1">
      <alignment horizontal="center" vertical="center" wrapText="1" readingOrder="1"/>
    </xf>
    <xf numFmtId="0" fontId="19" fillId="11" borderId="14" xfId="0" applyFont="1" applyFill="1" applyBorder="1" applyAlignment="1">
      <alignment horizontal="center" vertical="center" wrapText="1" readingOrder="1"/>
    </xf>
    <xf numFmtId="0" fontId="19" fillId="11" borderId="15" xfId="0" applyFont="1" applyFill="1" applyBorder="1" applyAlignment="1">
      <alignment horizontal="center" vertical="center" wrapText="1" readingOrder="1"/>
    </xf>
    <xf numFmtId="0" fontId="19" fillId="11" borderId="16" xfId="0" applyFont="1" applyFill="1" applyBorder="1" applyAlignment="1">
      <alignment horizontal="center" vertical="center" wrapText="1" readingOrder="1"/>
    </xf>
    <xf numFmtId="0" fontId="19" fillId="11" borderId="17" xfId="0" applyFont="1" applyFill="1" applyBorder="1" applyAlignment="1">
      <alignment horizontal="center" vertical="center" wrapText="1" readingOrder="1"/>
    </xf>
    <xf numFmtId="0" fontId="19" fillId="13" borderId="10" xfId="0" applyFont="1" applyFill="1" applyBorder="1" applyAlignment="1">
      <alignment horizontal="center" vertical="center" wrapText="1" readingOrder="1"/>
    </xf>
    <xf numFmtId="0" fontId="19" fillId="13" borderId="11" xfId="0" applyFont="1" applyFill="1" applyBorder="1" applyAlignment="1">
      <alignment horizontal="center" vertical="center" wrapText="1" readingOrder="1"/>
    </xf>
    <xf numFmtId="0" fontId="19" fillId="13" borderId="12" xfId="0" applyFont="1" applyFill="1" applyBorder="1" applyAlignment="1">
      <alignment horizontal="center" vertical="center" wrapText="1" readingOrder="1"/>
    </xf>
    <xf numFmtId="0" fontId="19" fillId="13" borderId="13" xfId="0" applyFont="1" applyFill="1" applyBorder="1" applyAlignment="1">
      <alignment horizontal="center" vertical="center" wrapText="1" readingOrder="1"/>
    </xf>
    <xf numFmtId="0" fontId="19" fillId="13" borderId="0" xfId="0" applyFont="1" applyFill="1" applyAlignment="1">
      <alignment horizontal="center" vertical="center" wrapText="1" readingOrder="1"/>
    </xf>
    <xf numFmtId="0" fontId="19" fillId="13" borderId="14" xfId="0" applyFont="1" applyFill="1" applyBorder="1" applyAlignment="1">
      <alignment horizontal="center" vertical="center" wrapText="1" readingOrder="1"/>
    </xf>
    <xf numFmtId="0" fontId="19" fillId="13" borderId="15" xfId="0" applyFont="1" applyFill="1" applyBorder="1" applyAlignment="1">
      <alignment horizontal="center" vertical="center" wrapText="1" readingOrder="1"/>
    </xf>
    <xf numFmtId="0" fontId="19" fillId="13" borderId="16" xfId="0" applyFont="1" applyFill="1" applyBorder="1" applyAlignment="1">
      <alignment horizontal="center" vertical="center" wrapText="1" readingOrder="1"/>
    </xf>
    <xf numFmtId="0" fontId="19" fillId="13" borderId="17" xfId="0" applyFont="1" applyFill="1" applyBorder="1" applyAlignment="1">
      <alignment horizontal="center" vertical="center" wrapText="1" readingOrder="1"/>
    </xf>
    <xf numFmtId="0" fontId="19" fillId="5" borderId="10" xfId="0" applyFont="1" applyFill="1" applyBorder="1" applyAlignment="1">
      <alignment horizontal="center" vertical="center" wrapText="1" readingOrder="1"/>
    </xf>
    <xf numFmtId="0" fontId="19" fillId="5" borderId="11" xfId="0" applyFont="1" applyFill="1" applyBorder="1" applyAlignment="1">
      <alignment horizontal="center" vertical="center" wrapText="1" readingOrder="1"/>
    </xf>
    <xf numFmtId="0" fontId="19" fillId="5" borderId="12" xfId="0" applyFont="1" applyFill="1" applyBorder="1" applyAlignment="1">
      <alignment horizontal="center" vertical="center" wrapText="1" readingOrder="1"/>
    </xf>
    <xf numFmtId="0" fontId="19" fillId="5" borderId="13" xfId="0" applyFont="1" applyFill="1" applyBorder="1" applyAlignment="1">
      <alignment horizontal="center" vertical="center" wrapText="1" readingOrder="1"/>
    </xf>
    <xf numFmtId="0" fontId="19" fillId="5" borderId="0" xfId="0" applyFont="1" applyFill="1" applyAlignment="1">
      <alignment horizontal="center" vertical="center" wrapText="1" readingOrder="1"/>
    </xf>
    <xf numFmtId="0" fontId="19" fillId="5" borderId="14" xfId="0" applyFont="1" applyFill="1" applyBorder="1" applyAlignment="1">
      <alignment horizontal="center" vertical="center" wrapText="1" readingOrder="1"/>
    </xf>
    <xf numFmtId="0" fontId="19" fillId="5" borderId="15" xfId="0" applyFont="1" applyFill="1" applyBorder="1" applyAlignment="1">
      <alignment horizontal="center" vertical="center" wrapText="1" readingOrder="1"/>
    </xf>
    <xf numFmtId="0" fontId="19" fillId="5" borderId="16" xfId="0" applyFont="1" applyFill="1" applyBorder="1" applyAlignment="1">
      <alignment horizontal="center" vertical="center" wrapText="1" readingOrder="1"/>
    </xf>
    <xf numFmtId="0" fontId="19" fillId="5" borderId="17" xfId="0" applyFont="1" applyFill="1" applyBorder="1" applyAlignment="1">
      <alignment horizontal="center" vertical="center" wrapText="1" readingOrder="1"/>
    </xf>
    <xf numFmtId="0" fontId="16" fillId="0" borderId="2" xfId="0" applyFont="1" applyBorder="1" applyAlignment="1">
      <alignment horizontal="center" vertical="center" wrapText="1"/>
    </xf>
    <xf numFmtId="0" fontId="16" fillId="0" borderId="9" xfId="0" applyFont="1" applyBorder="1" applyAlignment="1">
      <alignment horizontal="center" vertical="center"/>
    </xf>
    <xf numFmtId="0" fontId="16" fillId="0" borderId="3" xfId="0" applyFont="1" applyBorder="1" applyAlignment="1">
      <alignment horizontal="center" vertical="center"/>
    </xf>
    <xf numFmtId="0" fontId="16" fillId="0" borderId="4" xfId="0" applyFont="1" applyBorder="1" applyAlignment="1">
      <alignment horizontal="center" vertical="center"/>
    </xf>
    <xf numFmtId="0" fontId="16" fillId="0" borderId="0" xfId="0" applyFont="1" applyAlignment="1">
      <alignment horizontal="center" vertical="center"/>
    </xf>
    <xf numFmtId="0" fontId="16" fillId="0" borderId="5" xfId="0" applyFont="1" applyBorder="1" applyAlignment="1">
      <alignment horizontal="center" vertical="center"/>
    </xf>
    <xf numFmtId="0" fontId="16" fillId="0" borderId="6" xfId="0" applyFont="1" applyBorder="1" applyAlignment="1">
      <alignment horizontal="center" vertical="center"/>
    </xf>
    <xf numFmtId="0" fontId="16" fillId="0" borderId="8" xfId="0" applyFont="1" applyBorder="1" applyAlignment="1">
      <alignment horizontal="center" vertical="center"/>
    </xf>
    <xf numFmtId="0" fontId="16" fillId="0" borderId="7" xfId="0" applyFont="1" applyBorder="1" applyAlignment="1">
      <alignment horizontal="center" vertical="center"/>
    </xf>
    <xf numFmtId="0" fontId="18" fillId="11" borderId="0" xfId="0" applyFont="1" applyFill="1" applyAlignment="1" applyProtection="1">
      <alignment horizontal="center" vertical="center" wrapText="1" readingOrder="1"/>
      <protection hidden="1"/>
    </xf>
    <xf numFmtId="0" fontId="18" fillId="11" borderId="5" xfId="0" applyFont="1" applyFill="1" applyBorder="1" applyAlignment="1" applyProtection="1">
      <alignment horizontal="center" vertical="center" wrapText="1" readingOrder="1"/>
      <protection hidden="1"/>
    </xf>
    <xf numFmtId="0" fontId="18" fillId="11" borderId="2" xfId="0" applyFont="1" applyFill="1" applyBorder="1" applyAlignment="1" applyProtection="1">
      <alignment horizontal="center" vertical="center" wrapText="1" readingOrder="1"/>
      <protection hidden="1"/>
    </xf>
    <xf numFmtId="0" fontId="18" fillId="11" borderId="9" xfId="0" applyFont="1" applyFill="1" applyBorder="1" applyAlignment="1" applyProtection="1">
      <alignment horizontal="center" vertical="center" wrapText="1" readingOrder="1"/>
      <protection hidden="1"/>
    </xf>
    <xf numFmtId="0" fontId="18" fillId="11" borderId="4" xfId="0" applyFont="1" applyFill="1" applyBorder="1" applyAlignment="1" applyProtection="1">
      <alignment horizontal="center" vertical="center" wrapText="1" readingOrder="1"/>
      <protection hidden="1"/>
    </xf>
    <xf numFmtId="0" fontId="18" fillId="11" borderId="3" xfId="0" applyFont="1" applyFill="1" applyBorder="1" applyAlignment="1" applyProtection="1">
      <alignment horizontal="center" vertical="center" wrapText="1" readingOrder="1"/>
      <protection hidden="1"/>
    </xf>
    <xf numFmtId="0" fontId="17" fillId="10" borderId="0" xfId="0" applyFont="1" applyFill="1" applyAlignment="1">
      <alignment horizontal="center" vertical="center" wrapText="1" readingOrder="1"/>
    </xf>
    <xf numFmtId="0" fontId="16" fillId="0" borderId="9" xfId="0" applyFont="1" applyBorder="1" applyAlignment="1">
      <alignment horizontal="center" vertical="center" wrapText="1"/>
    </xf>
    <xf numFmtId="0" fontId="18" fillId="11" borderId="6" xfId="0" applyFont="1" applyFill="1" applyBorder="1" applyAlignment="1" applyProtection="1">
      <alignment horizontal="center" vertical="center" wrapText="1" readingOrder="1"/>
      <protection hidden="1"/>
    </xf>
    <xf numFmtId="0" fontId="18" fillId="11" borderId="8" xfId="0" applyFont="1" applyFill="1" applyBorder="1" applyAlignment="1" applyProtection="1">
      <alignment horizontal="center" vertical="center" wrapText="1" readingOrder="1"/>
      <protection hidden="1"/>
    </xf>
    <xf numFmtId="0" fontId="18" fillId="11" borderId="7" xfId="0" applyFont="1" applyFill="1" applyBorder="1" applyAlignment="1" applyProtection="1">
      <alignment horizontal="center" vertical="center" wrapText="1" readingOrder="1"/>
      <protection hidden="1"/>
    </xf>
    <xf numFmtId="0" fontId="18" fillId="12" borderId="4" xfId="0" applyFont="1" applyFill="1" applyBorder="1" applyAlignment="1" applyProtection="1">
      <alignment horizontal="center" wrapText="1" readingOrder="1"/>
      <protection hidden="1"/>
    </xf>
    <xf numFmtId="0" fontId="18" fillId="12" borderId="0" xfId="0" applyFont="1" applyFill="1" applyAlignment="1" applyProtection="1">
      <alignment horizontal="center" wrapText="1" readingOrder="1"/>
      <protection hidden="1"/>
    </xf>
    <xf numFmtId="0" fontId="18" fillId="12" borderId="5" xfId="0" applyFont="1" applyFill="1" applyBorder="1" applyAlignment="1" applyProtection="1">
      <alignment horizontal="center" wrapText="1" readingOrder="1"/>
      <protection hidden="1"/>
    </xf>
    <xf numFmtId="0" fontId="18" fillId="12" borderId="6" xfId="0" applyFont="1" applyFill="1" applyBorder="1" applyAlignment="1" applyProtection="1">
      <alignment horizontal="center" wrapText="1" readingOrder="1"/>
      <protection hidden="1"/>
    </xf>
    <xf numFmtId="0" fontId="18" fillId="12" borderId="8" xfId="0" applyFont="1" applyFill="1" applyBorder="1" applyAlignment="1" applyProtection="1">
      <alignment horizontal="center" wrapText="1" readingOrder="1"/>
      <protection hidden="1"/>
    </xf>
    <xf numFmtId="0" fontId="18" fillId="12" borderId="7" xfId="0" applyFont="1" applyFill="1" applyBorder="1" applyAlignment="1" applyProtection="1">
      <alignment horizontal="center" wrapText="1" readingOrder="1"/>
      <protection hidden="1"/>
    </xf>
    <xf numFmtId="0" fontId="18" fillId="12" borderId="2" xfId="0" applyFont="1" applyFill="1" applyBorder="1" applyAlignment="1" applyProtection="1">
      <alignment horizontal="center" wrapText="1" readingOrder="1"/>
      <protection hidden="1"/>
    </xf>
    <xf numFmtId="0" fontId="18" fillId="12" borderId="9" xfId="0" applyFont="1" applyFill="1" applyBorder="1" applyAlignment="1" applyProtection="1">
      <alignment horizontal="center" wrapText="1" readingOrder="1"/>
      <protection hidden="1"/>
    </xf>
    <xf numFmtId="0" fontId="18" fillId="12" borderId="3" xfId="0" applyFont="1" applyFill="1" applyBorder="1" applyAlignment="1" applyProtection="1">
      <alignment horizontal="center" wrapText="1" readingOrder="1"/>
      <protection hidden="1"/>
    </xf>
    <xf numFmtId="0" fontId="18" fillId="13" borderId="4" xfId="0" applyFont="1" applyFill="1" applyBorder="1" applyAlignment="1" applyProtection="1">
      <alignment horizontal="center" wrapText="1" readingOrder="1"/>
      <protection hidden="1"/>
    </xf>
    <xf numFmtId="0" fontId="18" fillId="13" borderId="0" xfId="0" applyFont="1" applyFill="1" applyAlignment="1" applyProtection="1">
      <alignment horizontal="center" wrapText="1" readingOrder="1"/>
      <protection hidden="1"/>
    </xf>
    <xf numFmtId="0" fontId="18" fillId="13" borderId="5" xfId="0" applyFont="1" applyFill="1" applyBorder="1" applyAlignment="1" applyProtection="1">
      <alignment horizontal="center" wrapText="1" readingOrder="1"/>
      <protection hidden="1"/>
    </xf>
    <xf numFmtId="0" fontId="18" fillId="13" borderId="6" xfId="0" applyFont="1" applyFill="1" applyBorder="1" applyAlignment="1" applyProtection="1">
      <alignment horizontal="center" wrapText="1" readingOrder="1"/>
      <protection hidden="1"/>
    </xf>
    <xf numFmtId="0" fontId="18" fillId="13" borderId="8" xfId="0" applyFont="1" applyFill="1" applyBorder="1" applyAlignment="1" applyProtection="1">
      <alignment horizontal="center" wrapText="1" readingOrder="1"/>
      <protection hidden="1"/>
    </xf>
    <xf numFmtId="0" fontId="18" fillId="13" borderId="7" xfId="0" applyFont="1" applyFill="1" applyBorder="1" applyAlignment="1" applyProtection="1">
      <alignment horizontal="center" wrapText="1" readingOrder="1"/>
      <protection hidden="1"/>
    </xf>
    <xf numFmtId="0" fontId="18" fillId="13" borderId="2" xfId="0" applyFont="1" applyFill="1" applyBorder="1" applyAlignment="1" applyProtection="1">
      <alignment horizontal="center" wrapText="1" readingOrder="1"/>
      <protection hidden="1"/>
    </xf>
    <xf numFmtId="0" fontId="18" fillId="13" borderId="9" xfId="0" applyFont="1" applyFill="1" applyBorder="1" applyAlignment="1" applyProtection="1">
      <alignment horizontal="center" wrapText="1" readingOrder="1"/>
      <protection hidden="1"/>
    </xf>
    <xf numFmtId="0" fontId="18" fillId="13" borderId="3" xfId="0" applyFont="1" applyFill="1" applyBorder="1" applyAlignment="1" applyProtection="1">
      <alignment horizontal="center" wrapText="1" readingOrder="1"/>
      <protection hidden="1"/>
    </xf>
    <xf numFmtId="0" fontId="18" fillId="5" borderId="0" xfId="0" applyFont="1" applyFill="1" applyAlignment="1" applyProtection="1">
      <alignment horizontal="center" wrapText="1" readingOrder="1"/>
      <protection hidden="1"/>
    </xf>
    <xf numFmtId="0" fontId="18" fillId="5" borderId="5" xfId="0" applyFont="1" applyFill="1" applyBorder="1" applyAlignment="1" applyProtection="1">
      <alignment horizontal="center" wrapText="1" readingOrder="1"/>
      <protection hidden="1"/>
    </xf>
    <xf numFmtId="0" fontId="18" fillId="5" borderId="4" xfId="0" applyFont="1" applyFill="1" applyBorder="1" applyAlignment="1" applyProtection="1">
      <alignment horizontal="center" wrapText="1" readingOrder="1"/>
      <protection hidden="1"/>
    </xf>
    <xf numFmtId="0" fontId="18" fillId="5" borderId="6" xfId="0" applyFont="1" applyFill="1" applyBorder="1" applyAlignment="1" applyProtection="1">
      <alignment horizontal="center" wrapText="1" readingOrder="1"/>
      <protection hidden="1"/>
    </xf>
    <xf numFmtId="0" fontId="18" fillId="5" borderId="8" xfId="0" applyFont="1" applyFill="1" applyBorder="1" applyAlignment="1" applyProtection="1">
      <alignment horizontal="center" wrapText="1" readingOrder="1"/>
      <protection hidden="1"/>
    </xf>
    <xf numFmtId="0" fontId="18" fillId="5" borderId="7" xfId="0" applyFont="1" applyFill="1" applyBorder="1" applyAlignment="1" applyProtection="1">
      <alignment horizontal="center" wrapText="1" readingOrder="1"/>
      <protection hidden="1"/>
    </xf>
    <xf numFmtId="0" fontId="18" fillId="5" borderId="2" xfId="0" applyFont="1" applyFill="1" applyBorder="1" applyAlignment="1" applyProtection="1">
      <alignment horizontal="center" wrapText="1" readingOrder="1"/>
      <protection hidden="1"/>
    </xf>
    <xf numFmtId="0" fontId="18" fillId="5" borderId="9" xfId="0" applyFont="1" applyFill="1" applyBorder="1" applyAlignment="1" applyProtection="1">
      <alignment horizontal="center" wrapText="1" readingOrder="1"/>
      <protection hidden="1"/>
    </xf>
    <xf numFmtId="0" fontId="18" fillId="5" borderId="3" xfId="0" applyFont="1" applyFill="1" applyBorder="1" applyAlignment="1" applyProtection="1">
      <alignment horizontal="center" wrapText="1" readingOrder="1"/>
      <protection hidden="1"/>
    </xf>
    <xf numFmtId="0" fontId="21" fillId="0" borderId="0" xfId="0" applyFont="1" applyAlignment="1">
      <alignment horizontal="center" vertical="center" wrapText="1"/>
    </xf>
    <xf numFmtId="0" fontId="20" fillId="0" borderId="0" xfId="0" applyFont="1" applyAlignment="1">
      <alignment horizontal="center" vertical="center"/>
    </xf>
    <xf numFmtId="0" fontId="27" fillId="9" borderId="18" xfId="0" applyFont="1" applyFill="1" applyBorder="1" applyAlignment="1">
      <alignment horizontal="center" vertical="center" wrapText="1" readingOrder="1"/>
    </xf>
    <xf numFmtId="0" fontId="35" fillId="0" borderId="0" xfId="0" applyFont="1" applyAlignment="1">
      <alignment horizontal="center" vertical="center"/>
    </xf>
    <xf numFmtId="0" fontId="26" fillId="5" borderId="18" xfId="0" applyFont="1" applyFill="1" applyBorder="1" applyAlignment="1">
      <alignment horizontal="center" vertical="center" wrapText="1" readingOrder="1"/>
    </xf>
    <xf numFmtId="0" fontId="26" fillId="7" borderId="18" xfId="0" applyFont="1" applyFill="1" applyBorder="1" applyAlignment="1">
      <alignment horizontal="center" vertical="center" wrapText="1" readingOrder="1"/>
    </xf>
    <xf numFmtId="0" fontId="26" fillId="4" borderId="18" xfId="0" applyFont="1" applyFill="1" applyBorder="1" applyAlignment="1">
      <alignment horizontal="center" vertical="center" wrapText="1" readingOrder="1"/>
    </xf>
    <xf numFmtId="0" fontId="26" fillId="8" borderId="18" xfId="0" applyFont="1" applyFill="1" applyBorder="1" applyAlignment="1">
      <alignment horizontal="center" vertical="center" wrapText="1" readingOrder="1"/>
    </xf>
    <xf numFmtId="0" fontId="33" fillId="16" borderId="20" xfId="0" applyFont="1" applyFill="1" applyBorder="1" applyAlignment="1">
      <alignment horizontal="center" vertical="center" wrapText="1" readingOrder="1"/>
    </xf>
    <xf numFmtId="0" fontId="33" fillId="16" borderId="21" xfId="0" applyFont="1" applyFill="1" applyBorder="1" applyAlignment="1">
      <alignment horizontal="center" vertical="center" wrapText="1" readingOrder="1"/>
    </xf>
    <xf numFmtId="0" fontId="33" fillId="16" borderId="32" xfId="0" applyFont="1" applyFill="1" applyBorder="1" applyAlignment="1">
      <alignment horizontal="center" vertical="center" wrapText="1" readingOrder="1"/>
    </xf>
    <xf numFmtId="0" fontId="28" fillId="3" borderId="0" xfId="0" applyFont="1" applyFill="1" applyAlignment="1">
      <alignment horizontal="justify" vertical="center" wrapText="1"/>
    </xf>
    <xf numFmtId="0" fontId="30" fillId="16" borderId="29" xfId="0" applyFont="1" applyFill="1" applyBorder="1" applyAlignment="1">
      <alignment horizontal="center" vertical="center" wrapText="1" readingOrder="1"/>
    </xf>
    <xf numFmtId="0" fontId="30" fillId="16" borderId="30" xfId="0" applyFont="1" applyFill="1" applyBorder="1" applyAlignment="1">
      <alignment horizontal="center" vertical="center" wrapText="1" readingOrder="1"/>
    </xf>
    <xf numFmtId="0" fontId="30" fillId="3" borderId="27" xfId="0" applyFont="1" applyFill="1" applyBorder="1" applyAlignment="1">
      <alignment horizontal="center" vertical="center" wrapText="1" readingOrder="1"/>
    </xf>
    <xf numFmtId="0" fontId="30" fillId="3" borderId="22" xfId="0" applyFont="1" applyFill="1" applyBorder="1" applyAlignment="1">
      <alignment horizontal="center" vertical="center" wrapText="1" readingOrder="1"/>
    </xf>
    <xf numFmtId="0" fontId="30" fillId="3" borderId="19" xfId="0" applyFont="1" applyFill="1" applyBorder="1" applyAlignment="1">
      <alignment horizontal="center" vertical="center" wrapText="1" readingOrder="1"/>
    </xf>
    <xf numFmtId="0" fontId="30" fillId="3" borderId="18" xfId="0" applyFont="1" applyFill="1" applyBorder="1" applyAlignment="1">
      <alignment horizontal="center" vertical="center" wrapText="1" readingOrder="1"/>
    </xf>
    <xf numFmtId="0" fontId="30" fillId="3" borderId="24" xfId="0" applyFont="1" applyFill="1" applyBorder="1" applyAlignment="1">
      <alignment horizontal="center" vertical="center" wrapText="1" readingOrder="1"/>
    </xf>
    <xf numFmtId="0" fontId="30" fillId="3" borderId="25" xfId="0" applyFont="1" applyFill="1" applyBorder="1" applyAlignment="1">
      <alignment horizontal="center" vertical="center" wrapText="1" readingOrder="1"/>
    </xf>
  </cellXfs>
  <cellStyles count="5">
    <cellStyle name="Normal" xfId="0" builtinId="0"/>
    <cellStyle name="Normal - Style1 2" xfId="2" xr:uid="{00000000-0005-0000-0000-000001000000}"/>
    <cellStyle name="Normal 2" xfId="4" xr:uid="{00000000-0005-0000-0000-000002000000}"/>
    <cellStyle name="Normal 2 2" xfId="3" xr:uid="{00000000-0005-0000-0000-000003000000}"/>
    <cellStyle name="Porcentaje" xfId="1" builtinId="5"/>
  </cellStyles>
  <dxfs count="70">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theme="9" tint="-0.24994659260841701"/>
        </patternFill>
      </fill>
    </dxf>
    <dxf>
      <fill>
        <patternFill>
          <bgColor rgb="FF92D050"/>
        </patternFill>
      </fill>
    </dxf>
    <dxf>
      <fill>
        <patternFill>
          <bgColor rgb="FFFFFF00"/>
        </patternFill>
      </fill>
    </dxf>
    <dxf>
      <fill>
        <patternFill>
          <bgColor rgb="FFC00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ont>
        <color auto="1"/>
      </font>
      <fill>
        <patternFill>
          <bgColor rgb="FF92D050"/>
        </patternFill>
      </fill>
    </dxf>
    <dxf>
      <fill>
        <patternFill>
          <bgColor rgb="FFFFFF66"/>
        </patternFill>
      </fill>
    </dxf>
    <dxf>
      <fill>
        <patternFill>
          <bgColor rgb="FFFFC000"/>
        </patternFill>
      </fill>
    </dxf>
    <dxf>
      <fill>
        <patternFill>
          <bgColor rgb="FFFF0000"/>
        </patternFill>
      </fill>
    </dxf>
    <dxf>
      <fill>
        <patternFill>
          <bgColor rgb="FF00B050"/>
        </patternFill>
      </fill>
    </dxf>
    <dxf>
      <fill>
        <patternFill>
          <bgColor rgb="FFFFFF00"/>
        </patternFill>
      </fill>
    </dxf>
    <dxf>
      <fill>
        <patternFill>
          <bgColor rgb="FFC00000"/>
        </patternFill>
      </fill>
    </dxf>
    <dxf>
      <fill>
        <patternFill>
          <bgColor theme="9" tint="-0.24994659260841701"/>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s>
  <tableStyles count="0" defaultTableStyle="TableStyleMedium2" defaultPivotStyle="PivotStyleLight16"/>
  <colors>
    <mruColors>
      <color rgb="FFFFFF66"/>
      <color rgb="FFFFCC00"/>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pivotCacheDefinition" Target="pivotCache/pivotCacheDefinition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56029</xdr:colOff>
      <xdr:row>0</xdr:row>
      <xdr:rowOff>224117</xdr:rowOff>
    </xdr:from>
    <xdr:to>
      <xdr:col>0</xdr:col>
      <xdr:colOff>1013479</xdr:colOff>
      <xdr:row>3</xdr:row>
      <xdr:rowOff>111804</xdr:rowOff>
    </xdr:to>
    <xdr:pic>
      <xdr:nvPicPr>
        <xdr:cNvPr id="2" name="2 Imagen">
          <a:extLst>
            <a:ext uri="{FF2B5EF4-FFF2-40B4-BE49-F238E27FC236}">
              <a16:creationId xmlns:a16="http://schemas.microsoft.com/office/drawing/2014/main" id="{895FBBEB-B3D8-4539-A873-831E59B576F1}"/>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029" y="224117"/>
          <a:ext cx="957450" cy="630637"/>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51954</xdr:colOff>
      <xdr:row>0</xdr:row>
      <xdr:rowOff>138546</xdr:rowOff>
    </xdr:from>
    <xdr:to>
      <xdr:col>0</xdr:col>
      <xdr:colOff>1009404</xdr:colOff>
      <xdr:row>3</xdr:row>
      <xdr:rowOff>30307</xdr:rowOff>
    </xdr:to>
    <xdr:pic>
      <xdr:nvPicPr>
        <xdr:cNvPr id="2" name="2 Imagen">
          <a:extLst>
            <a:ext uri="{FF2B5EF4-FFF2-40B4-BE49-F238E27FC236}">
              <a16:creationId xmlns:a16="http://schemas.microsoft.com/office/drawing/2014/main" id="{AF1FA0C6-34DA-4DD2-8A66-D2A03B4F7755}"/>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1954" y="138546"/>
          <a:ext cx="957450" cy="634711"/>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514350</xdr:colOff>
      <xdr:row>0</xdr:row>
      <xdr:rowOff>95250</xdr:rowOff>
    </xdr:from>
    <xdr:to>
      <xdr:col>1</xdr:col>
      <xdr:colOff>1471800</xdr:colOff>
      <xdr:row>3</xdr:row>
      <xdr:rowOff>101311</xdr:rowOff>
    </xdr:to>
    <xdr:pic>
      <xdr:nvPicPr>
        <xdr:cNvPr id="2" name="2 Imagen">
          <a:extLst>
            <a:ext uri="{FF2B5EF4-FFF2-40B4-BE49-F238E27FC236}">
              <a16:creationId xmlns:a16="http://schemas.microsoft.com/office/drawing/2014/main" id="{9CAAAA51-F288-4314-A169-58AA8D15E1BB}"/>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400300" y="95250"/>
          <a:ext cx="957450" cy="634711"/>
        </a:xfrm>
        <a:prstGeom prst="rect">
          <a:avLst/>
        </a:prstGeom>
        <a:noFill/>
        <a:ln>
          <a:noFill/>
        </a:ln>
      </xdr:spPr>
    </xdr:pic>
    <xdr:clientData/>
  </xdr:twoCellAnchor>
</xdr:wsDr>
</file>

<file path=xl/pivotCache/_rels/pivotCacheDefinition1.xml.rels><?xml version="1.0" encoding="UTF-8" standalone="yes"?>
<Relationships xmlns="http://schemas.openxmlformats.org/package/2006/relationships"><Relationship Id="rId3" Type="http://schemas.microsoft.com/office/2019/04/relationships/externalLinkLongPath" Target="https://udeaeduco-my.sharepoint.com/Users/ATHLON/Documents/CONTRATO%20ISVIMED_CES%202021/DESARROLLO%20DE%20CONTRATO/MATRICES%20DE%20RIESGO%20EN%20ACTUALIZACION/MATRICES%20DE%20RIESGO/GESTION%20HUMANA/MATRIZ%20DE%20RIESGOS%20GESTI&#211;N%20HUMANA_v2021_FINAL.xlsx?BB1F78B2" TargetMode="External"/><Relationship Id="rId2" Type="http://schemas.openxmlformats.org/officeDocument/2006/relationships/externalLinkPath" Target="file:///\\BB1F78B2\MATRIZ%20DE%20RIESGOS%20GESTI&#211;N%20HUMANA_v2021_FINAL.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s Marin" refreshedDate="44186.276661689815" createdVersion="6" refreshedVersion="6" minRefreshableVersion="3" recordCount="10" xr:uid="{23B207FB-AACA-4158-8C90-A13999A21E4E}">
  <cacheSource type="worksheet">
    <worksheetSource name="Tabla1" r:id="rId2"/>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6242FF9C-BA41-4544-9A8B-459317183924}" name="TablaDinámica1" cacheId="1"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F208:G220"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FD6EC912-22DD-4A72-A967-B775A349E235}" name="Tabla13" displayName="Tabla13" ref="B208:C218" totalsRowShown="0" headerRowDxfId="69" dataDxfId="68">
  <autoFilter ref="B208:C218" xr:uid="{00000000-0009-0000-0100-000001000000}"/>
  <tableColumns count="2">
    <tableColumn id="1" xr3:uid="{9E9A9578-4E04-488A-BBF0-AF85DE280E17}" name="Criterios" dataDxfId="67"/>
    <tableColumn id="2" xr3:uid="{0D82EFC9-95F1-4FC4-8C5A-F40A29A6C681}" name="Subcriterios" dataDxfId="66"/>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6.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0A78F9-D6E7-435E-911E-C3180B40DBBB}">
  <dimension ref="A1:M45"/>
  <sheetViews>
    <sheetView showGridLines="0" zoomScale="70" zoomScaleNormal="70" workbookViewId="0">
      <selection activeCell="I13" sqref="I13"/>
    </sheetView>
  </sheetViews>
  <sheetFormatPr baseColWidth="10" defaultColWidth="24.33203125" defaultRowHeight="15.6" x14ac:dyDescent="0.3"/>
  <cols>
    <col min="1" max="1" width="15.6640625" style="64" customWidth="1"/>
    <col min="2" max="2" width="22.44140625" style="64" customWidth="1"/>
    <col min="3" max="3" width="34.33203125" style="64" hidden="1" customWidth="1"/>
    <col min="4" max="4" width="24.109375" style="64" customWidth="1"/>
    <col min="5" max="5" width="20.44140625" style="64" customWidth="1"/>
    <col min="6" max="6" width="23.109375" style="64" customWidth="1"/>
    <col min="7" max="7" width="27.88671875" style="64" customWidth="1"/>
    <col min="8" max="8" width="27.88671875" style="64" hidden="1" customWidth="1"/>
    <col min="9" max="9" width="17.5546875" style="64" customWidth="1"/>
    <col min="10" max="10" width="20.6640625" style="64" customWidth="1"/>
    <col min="11" max="11" width="19.5546875" style="64" customWidth="1"/>
    <col min="12" max="12" width="19.33203125" style="64" customWidth="1"/>
    <col min="13" max="13" width="14.88671875" style="64" customWidth="1"/>
    <col min="14" max="14" width="19.5546875" style="64" customWidth="1"/>
    <col min="15" max="15" width="16.109375" style="64" customWidth="1"/>
    <col min="16" max="16" width="24.33203125" style="64"/>
    <col min="17" max="17" width="15.5546875" style="64" customWidth="1"/>
    <col min="18" max="18" width="17.33203125" style="64" customWidth="1"/>
    <col min="19" max="19" width="20.44140625" style="64" customWidth="1"/>
    <col min="20" max="20" width="21.44140625" style="64" customWidth="1"/>
    <col min="21" max="21" width="19.88671875" style="64" customWidth="1"/>
    <col min="22" max="16384" width="24.33203125" style="64"/>
  </cols>
  <sheetData>
    <row r="1" spans="1:13" s="65" customFormat="1" ht="20.100000000000001" customHeight="1" x14ac:dyDescent="0.3">
      <c r="A1" s="129"/>
      <c r="B1" s="132" t="s">
        <v>0</v>
      </c>
      <c r="C1" s="133"/>
      <c r="D1" s="133"/>
      <c r="E1" s="133"/>
      <c r="F1" s="133"/>
      <c r="G1" s="133"/>
      <c r="H1" s="133"/>
      <c r="I1" s="133"/>
      <c r="J1" s="133"/>
      <c r="K1" s="134"/>
      <c r="L1" s="141" t="s">
        <v>1</v>
      </c>
      <c r="M1" s="141"/>
    </row>
    <row r="2" spans="1:13" s="65" customFormat="1" ht="20.100000000000001" customHeight="1" x14ac:dyDescent="0.3">
      <c r="A2" s="130"/>
      <c r="B2" s="135"/>
      <c r="C2" s="136"/>
      <c r="D2" s="136"/>
      <c r="E2" s="136"/>
      <c r="F2" s="136"/>
      <c r="G2" s="136"/>
      <c r="H2" s="136"/>
      <c r="I2" s="136"/>
      <c r="J2" s="136"/>
      <c r="K2" s="137"/>
      <c r="L2" s="141" t="s">
        <v>2</v>
      </c>
      <c r="M2" s="141"/>
    </row>
    <row r="3" spans="1:13" s="65" customFormat="1" ht="20.100000000000001" customHeight="1" x14ac:dyDescent="0.3">
      <c r="A3" s="130"/>
      <c r="B3" s="135"/>
      <c r="C3" s="136"/>
      <c r="D3" s="136"/>
      <c r="E3" s="136"/>
      <c r="F3" s="136"/>
      <c r="G3" s="136"/>
      <c r="H3" s="136"/>
      <c r="I3" s="136"/>
      <c r="J3" s="136"/>
      <c r="K3" s="137"/>
      <c r="L3" s="141" t="s">
        <v>3</v>
      </c>
      <c r="M3" s="141"/>
    </row>
    <row r="4" spans="1:13" s="65" customFormat="1" ht="20.100000000000001" customHeight="1" x14ac:dyDescent="0.3">
      <c r="A4" s="131"/>
      <c r="B4" s="138"/>
      <c r="C4" s="139"/>
      <c r="D4" s="139"/>
      <c r="E4" s="139"/>
      <c r="F4" s="139"/>
      <c r="G4" s="139"/>
      <c r="H4" s="139"/>
      <c r="I4" s="139"/>
      <c r="J4" s="139"/>
      <c r="K4" s="140"/>
      <c r="L4" s="141" t="s">
        <v>4</v>
      </c>
      <c r="M4" s="141"/>
    </row>
    <row r="5" spans="1:13" ht="20.100000000000001" customHeight="1" x14ac:dyDescent="0.3"/>
    <row r="6" spans="1:13" ht="25.2" x14ac:dyDescent="0.3">
      <c r="A6" s="150" t="s">
        <v>5</v>
      </c>
      <c r="B6" s="150"/>
      <c r="C6" s="150"/>
      <c r="D6" s="150"/>
      <c r="E6" s="150"/>
      <c r="F6" s="150"/>
      <c r="G6" s="150"/>
      <c r="H6" s="150"/>
      <c r="I6" s="150"/>
      <c r="J6" s="150"/>
      <c r="K6" s="150"/>
      <c r="L6" s="150"/>
      <c r="M6" s="150"/>
    </row>
    <row r="9" spans="1:13" ht="24.75" customHeight="1" x14ac:dyDescent="0.3">
      <c r="A9" s="151" t="s">
        <v>6</v>
      </c>
      <c r="B9" s="151"/>
      <c r="C9" s="74"/>
      <c r="D9" s="152" t="s">
        <v>7</v>
      </c>
      <c r="E9" s="152"/>
      <c r="F9" s="152"/>
      <c r="G9" s="152"/>
      <c r="H9" s="152"/>
      <c r="I9" s="152"/>
      <c r="J9" s="152"/>
      <c r="K9" s="152"/>
      <c r="L9" s="152"/>
      <c r="M9" s="152"/>
    </row>
    <row r="10" spans="1:13" ht="24.75" customHeight="1" x14ac:dyDescent="0.3">
      <c r="A10" s="151" t="s">
        <v>8</v>
      </c>
      <c r="B10" s="151"/>
      <c r="C10" s="153"/>
      <c r="D10" s="153"/>
      <c r="E10" s="152" t="s">
        <v>9</v>
      </c>
      <c r="F10" s="152"/>
      <c r="G10" s="152"/>
      <c r="H10" s="152"/>
      <c r="I10" s="152"/>
      <c r="J10" s="152"/>
      <c r="K10" s="152"/>
      <c r="L10" s="152"/>
      <c r="M10" s="152"/>
    </row>
    <row r="11" spans="1:13" ht="24.75" customHeight="1" x14ac:dyDescent="0.3">
      <c r="A11" s="151" t="s">
        <v>10</v>
      </c>
      <c r="B11" s="151"/>
      <c r="C11" s="151"/>
      <c r="D11" s="151"/>
      <c r="E11" s="153"/>
      <c r="F11" s="152" t="s">
        <v>11</v>
      </c>
      <c r="G11" s="152"/>
      <c r="H11" s="152"/>
      <c r="I11" s="152"/>
      <c r="J11" s="152"/>
      <c r="K11" s="152"/>
      <c r="L11" s="152"/>
      <c r="M11" s="152"/>
    </row>
    <row r="12" spans="1:13" ht="22.5" customHeight="1" x14ac:dyDescent="0.3"/>
    <row r="13" spans="1:13" ht="20.25" customHeight="1" x14ac:dyDescent="0.3"/>
    <row r="14" spans="1:13" ht="27.75" customHeight="1" x14ac:dyDescent="0.3">
      <c r="A14" s="142" t="s">
        <v>12</v>
      </c>
      <c r="B14" s="142"/>
      <c r="C14" s="75"/>
      <c r="D14" s="143" t="s">
        <v>13</v>
      </c>
      <c r="E14" s="143"/>
      <c r="F14" s="143"/>
      <c r="G14" s="143" t="s">
        <v>14</v>
      </c>
      <c r="H14" s="143"/>
      <c r="I14" s="143"/>
      <c r="J14" s="143"/>
      <c r="K14" s="143"/>
      <c r="L14" s="143"/>
      <c r="M14" s="143"/>
    </row>
    <row r="15" spans="1:13" ht="37.5" customHeight="1" x14ac:dyDescent="0.3">
      <c r="A15" s="142"/>
      <c r="B15" s="142"/>
      <c r="C15" s="75"/>
      <c r="D15" s="143"/>
      <c r="E15" s="143"/>
      <c r="F15" s="143"/>
      <c r="G15" s="76" t="s">
        <v>15</v>
      </c>
      <c r="H15" s="76"/>
      <c r="I15" s="143" t="s">
        <v>16</v>
      </c>
      <c r="J15" s="143"/>
      <c r="K15" s="143"/>
      <c r="L15" s="143"/>
      <c r="M15" s="143"/>
    </row>
    <row r="16" spans="1:13" ht="60" customHeight="1" x14ac:dyDescent="0.3">
      <c r="A16" s="144" t="s">
        <v>17</v>
      </c>
      <c r="B16" s="145"/>
      <c r="C16" s="80" t="s">
        <v>18</v>
      </c>
      <c r="D16" s="144" t="s">
        <v>19</v>
      </c>
      <c r="E16" s="146"/>
      <c r="F16" s="145"/>
      <c r="G16" s="81" t="s">
        <v>20</v>
      </c>
      <c r="H16" s="82" t="s">
        <v>21</v>
      </c>
      <c r="I16" s="147" t="s">
        <v>22</v>
      </c>
      <c r="J16" s="148"/>
      <c r="K16" s="148"/>
      <c r="L16" s="148"/>
      <c r="M16" s="149"/>
    </row>
    <row r="17" spans="1:13" ht="60" customHeight="1" x14ac:dyDescent="0.3">
      <c r="A17" s="144" t="s">
        <v>17</v>
      </c>
      <c r="B17" s="145"/>
      <c r="C17" s="80" t="s">
        <v>17</v>
      </c>
      <c r="D17" s="144" t="s">
        <v>23</v>
      </c>
      <c r="E17" s="146"/>
      <c r="F17" s="145"/>
      <c r="G17" s="81" t="s">
        <v>20</v>
      </c>
      <c r="H17" s="82" t="s">
        <v>20</v>
      </c>
      <c r="I17" s="144" t="s">
        <v>24</v>
      </c>
      <c r="J17" s="146"/>
      <c r="K17" s="146"/>
      <c r="L17" s="146"/>
      <c r="M17" s="145"/>
    </row>
    <row r="18" spans="1:13" ht="60" customHeight="1" x14ac:dyDescent="0.3">
      <c r="A18" s="147" t="s">
        <v>17</v>
      </c>
      <c r="B18" s="149"/>
      <c r="C18" s="83" t="s">
        <v>25</v>
      </c>
      <c r="D18" s="147" t="s">
        <v>26</v>
      </c>
      <c r="E18" s="148"/>
      <c r="F18" s="149"/>
      <c r="G18" s="84" t="s">
        <v>21</v>
      </c>
      <c r="H18" s="85"/>
      <c r="I18" s="147" t="s">
        <v>27</v>
      </c>
      <c r="J18" s="148"/>
      <c r="K18" s="148"/>
      <c r="L18" s="148"/>
      <c r="M18" s="149"/>
    </row>
    <row r="19" spans="1:13" ht="60" customHeight="1" x14ac:dyDescent="0.3">
      <c r="A19" s="147" t="s">
        <v>17</v>
      </c>
      <c r="B19" s="149"/>
      <c r="C19" s="83"/>
      <c r="D19" s="147" t="s">
        <v>28</v>
      </c>
      <c r="E19" s="148"/>
      <c r="F19" s="149"/>
      <c r="G19" s="84" t="s">
        <v>20</v>
      </c>
      <c r="H19" s="85"/>
      <c r="I19" s="147" t="s">
        <v>29</v>
      </c>
      <c r="J19" s="148"/>
      <c r="K19" s="148"/>
      <c r="L19" s="148"/>
      <c r="M19" s="149"/>
    </row>
    <row r="20" spans="1:13" ht="60" customHeight="1" x14ac:dyDescent="0.3">
      <c r="A20" s="147" t="s">
        <v>17</v>
      </c>
      <c r="B20" s="149"/>
      <c r="C20" s="83"/>
      <c r="D20" s="147" t="s">
        <v>30</v>
      </c>
      <c r="E20" s="148"/>
      <c r="F20" s="149"/>
      <c r="G20" s="84" t="s">
        <v>20</v>
      </c>
      <c r="H20" s="85"/>
      <c r="I20" s="147" t="s">
        <v>31</v>
      </c>
      <c r="J20" s="148"/>
      <c r="K20" s="148"/>
      <c r="L20" s="148"/>
      <c r="M20" s="149"/>
    </row>
    <row r="21" spans="1:13" ht="60" customHeight="1" x14ac:dyDescent="0.3">
      <c r="A21" s="144" t="s">
        <v>17</v>
      </c>
      <c r="B21" s="145"/>
      <c r="C21" s="80"/>
      <c r="D21" s="144" t="s">
        <v>32</v>
      </c>
      <c r="E21" s="146"/>
      <c r="F21" s="145"/>
      <c r="G21" s="81" t="s">
        <v>21</v>
      </c>
      <c r="H21" s="82"/>
      <c r="I21" s="147" t="s">
        <v>33</v>
      </c>
      <c r="J21" s="148"/>
      <c r="K21" s="148"/>
      <c r="L21" s="148"/>
      <c r="M21" s="149"/>
    </row>
    <row r="22" spans="1:13" ht="60" customHeight="1" x14ac:dyDescent="0.3">
      <c r="A22" s="144" t="s">
        <v>18</v>
      </c>
      <c r="B22" s="145"/>
      <c r="C22" s="80"/>
      <c r="D22" s="144" t="s">
        <v>34</v>
      </c>
      <c r="E22" s="146"/>
      <c r="F22" s="145"/>
      <c r="G22" s="81" t="s">
        <v>21</v>
      </c>
      <c r="H22" s="82"/>
      <c r="I22" s="147" t="s">
        <v>35</v>
      </c>
      <c r="J22" s="148"/>
      <c r="K22" s="148"/>
      <c r="L22" s="148"/>
      <c r="M22" s="149"/>
    </row>
    <row r="23" spans="1:13" ht="60" customHeight="1" x14ac:dyDescent="0.3">
      <c r="A23" s="144" t="s">
        <v>17</v>
      </c>
      <c r="B23" s="145"/>
      <c r="C23" s="80"/>
      <c r="D23" s="147" t="s">
        <v>36</v>
      </c>
      <c r="E23" s="148"/>
      <c r="F23" s="149"/>
      <c r="G23" s="81" t="s">
        <v>21</v>
      </c>
      <c r="H23" s="82"/>
      <c r="I23" s="147" t="s">
        <v>37</v>
      </c>
      <c r="J23" s="148"/>
      <c r="K23" s="148"/>
      <c r="L23" s="148"/>
      <c r="M23" s="149"/>
    </row>
    <row r="24" spans="1:13" ht="60" customHeight="1" x14ac:dyDescent="0.3">
      <c r="A24" s="144" t="s">
        <v>17</v>
      </c>
      <c r="B24" s="145"/>
      <c r="C24" s="80"/>
      <c r="D24" s="144" t="s">
        <v>38</v>
      </c>
      <c r="E24" s="146"/>
      <c r="F24" s="145"/>
      <c r="G24" s="81" t="s">
        <v>21</v>
      </c>
      <c r="H24" s="82"/>
      <c r="I24" s="147" t="s">
        <v>39</v>
      </c>
      <c r="J24" s="148"/>
      <c r="K24" s="148"/>
      <c r="L24" s="148"/>
      <c r="M24" s="149"/>
    </row>
    <row r="25" spans="1:13" ht="60" customHeight="1" x14ac:dyDescent="0.3">
      <c r="A25" s="144" t="s">
        <v>17</v>
      </c>
      <c r="B25" s="145"/>
      <c r="C25" s="80"/>
      <c r="D25" s="144" t="s">
        <v>40</v>
      </c>
      <c r="E25" s="146"/>
      <c r="F25" s="145"/>
      <c r="G25" s="81" t="s">
        <v>21</v>
      </c>
      <c r="H25" s="82"/>
      <c r="I25" s="147" t="s">
        <v>41</v>
      </c>
      <c r="J25" s="148"/>
      <c r="K25" s="148"/>
      <c r="L25" s="148"/>
      <c r="M25" s="149"/>
    </row>
    <row r="26" spans="1:13" ht="60" customHeight="1" x14ac:dyDescent="0.3">
      <c r="A26" s="144" t="s">
        <v>17</v>
      </c>
      <c r="B26" s="145"/>
      <c r="C26" s="80"/>
      <c r="D26" s="147" t="s">
        <v>42</v>
      </c>
      <c r="E26" s="148"/>
      <c r="F26" s="149"/>
      <c r="G26" s="81" t="s">
        <v>20</v>
      </c>
      <c r="H26" s="82"/>
      <c r="I26" s="147" t="s">
        <v>43</v>
      </c>
      <c r="J26" s="148"/>
      <c r="K26" s="148"/>
      <c r="L26" s="148"/>
      <c r="M26" s="149"/>
    </row>
    <row r="27" spans="1:13" ht="60" customHeight="1" x14ac:dyDescent="0.3">
      <c r="A27" s="144" t="s">
        <v>17</v>
      </c>
      <c r="B27" s="145"/>
      <c r="C27" s="80"/>
      <c r="D27" s="144" t="s">
        <v>44</v>
      </c>
      <c r="E27" s="146"/>
      <c r="F27" s="145"/>
      <c r="G27" s="81" t="s">
        <v>21</v>
      </c>
      <c r="H27" s="82"/>
      <c r="I27" s="147" t="s">
        <v>45</v>
      </c>
      <c r="J27" s="148"/>
      <c r="K27" s="148"/>
      <c r="L27" s="148"/>
      <c r="M27" s="149"/>
    </row>
    <row r="28" spans="1:13" ht="60" customHeight="1" x14ac:dyDescent="0.3">
      <c r="A28" s="144" t="s">
        <v>17</v>
      </c>
      <c r="B28" s="145"/>
      <c r="C28" s="80"/>
      <c r="D28" s="144" t="s">
        <v>46</v>
      </c>
      <c r="E28" s="146"/>
      <c r="F28" s="145"/>
      <c r="G28" s="81" t="s">
        <v>20</v>
      </c>
      <c r="H28" s="82"/>
      <c r="I28" s="147" t="s">
        <v>47</v>
      </c>
      <c r="J28" s="148"/>
      <c r="K28" s="148"/>
      <c r="L28" s="148"/>
      <c r="M28" s="149"/>
    </row>
    <row r="29" spans="1:13" ht="60" customHeight="1" x14ac:dyDescent="0.3">
      <c r="A29" s="144" t="s">
        <v>17</v>
      </c>
      <c r="B29" s="145"/>
      <c r="C29" s="80"/>
      <c r="D29" s="144" t="s">
        <v>48</v>
      </c>
      <c r="E29" s="146"/>
      <c r="F29" s="145"/>
      <c r="G29" s="81" t="s">
        <v>21</v>
      </c>
      <c r="H29" s="82"/>
      <c r="I29" s="147" t="s">
        <v>49</v>
      </c>
      <c r="J29" s="148"/>
      <c r="K29" s="148"/>
      <c r="L29" s="148"/>
      <c r="M29" s="149"/>
    </row>
    <row r="30" spans="1:13" ht="60" customHeight="1" x14ac:dyDescent="0.3">
      <c r="A30" s="144" t="s">
        <v>17</v>
      </c>
      <c r="B30" s="145"/>
      <c r="C30" s="80"/>
      <c r="D30" s="147" t="s">
        <v>50</v>
      </c>
      <c r="E30" s="148"/>
      <c r="F30" s="149"/>
      <c r="G30" s="81" t="s">
        <v>21</v>
      </c>
      <c r="H30" s="82"/>
      <c r="I30" s="147" t="s">
        <v>51</v>
      </c>
      <c r="J30" s="148"/>
      <c r="K30" s="148"/>
      <c r="L30" s="148"/>
      <c r="M30" s="149"/>
    </row>
    <row r="31" spans="1:13" ht="60" customHeight="1" x14ac:dyDescent="0.3">
      <c r="A31" s="144" t="s">
        <v>17</v>
      </c>
      <c r="B31" s="145"/>
      <c r="C31" s="80"/>
      <c r="D31" s="154" t="s">
        <v>52</v>
      </c>
      <c r="E31" s="155"/>
      <c r="F31" s="156"/>
      <c r="G31" s="81" t="s">
        <v>20</v>
      </c>
      <c r="H31" s="82"/>
      <c r="I31" s="147" t="s">
        <v>53</v>
      </c>
      <c r="J31" s="148"/>
      <c r="K31" s="148"/>
      <c r="L31" s="148"/>
      <c r="M31" s="149"/>
    </row>
    <row r="32" spans="1:13" ht="60" customHeight="1" x14ac:dyDescent="0.3">
      <c r="A32" s="144" t="s">
        <v>17</v>
      </c>
      <c r="B32" s="145"/>
      <c r="C32" s="80"/>
      <c r="D32" s="144" t="s">
        <v>54</v>
      </c>
      <c r="E32" s="146"/>
      <c r="F32" s="145"/>
      <c r="G32" s="81" t="s">
        <v>20</v>
      </c>
      <c r="H32" s="82"/>
      <c r="I32" s="144" t="s">
        <v>55</v>
      </c>
      <c r="J32" s="146"/>
      <c r="K32" s="146"/>
      <c r="L32" s="146"/>
      <c r="M32" s="145"/>
    </row>
    <row r="33" spans="1:13" ht="24.9" customHeight="1" x14ac:dyDescent="0.3">
      <c r="A33" s="157"/>
      <c r="B33" s="158"/>
      <c r="C33" s="77"/>
      <c r="D33" s="157"/>
      <c r="E33" s="159"/>
      <c r="F33" s="158"/>
      <c r="G33" s="78"/>
      <c r="H33" s="79"/>
      <c r="I33" s="157"/>
      <c r="J33" s="159"/>
      <c r="K33" s="159"/>
      <c r="L33" s="159"/>
      <c r="M33" s="158"/>
    </row>
    <row r="34" spans="1:13" ht="24.9" customHeight="1" x14ac:dyDescent="0.3">
      <c r="A34" s="157"/>
      <c r="B34" s="158"/>
      <c r="C34" s="77"/>
      <c r="D34" s="157"/>
      <c r="E34" s="159"/>
      <c r="F34" s="158"/>
      <c r="G34" s="78"/>
      <c r="H34" s="79"/>
      <c r="I34" s="157"/>
      <c r="J34" s="159"/>
      <c r="K34" s="159"/>
      <c r="L34" s="159"/>
      <c r="M34" s="158"/>
    </row>
    <row r="35" spans="1:13" ht="24.9" customHeight="1" x14ac:dyDescent="0.3">
      <c r="A35" s="157"/>
      <c r="B35" s="158"/>
      <c r="C35" s="77"/>
      <c r="D35" s="157"/>
      <c r="E35" s="159"/>
      <c r="F35" s="158"/>
      <c r="G35" s="78"/>
      <c r="H35" s="79"/>
      <c r="I35" s="157"/>
      <c r="J35" s="159"/>
      <c r="K35" s="159"/>
      <c r="L35" s="159"/>
      <c r="M35" s="158"/>
    </row>
    <row r="36" spans="1:13" ht="24.9" customHeight="1" x14ac:dyDescent="0.3">
      <c r="A36" s="157"/>
      <c r="B36" s="158"/>
      <c r="D36" s="157"/>
      <c r="E36" s="159"/>
      <c r="F36" s="158"/>
      <c r="G36" s="78"/>
      <c r="I36" s="157"/>
      <c r="J36" s="159"/>
      <c r="K36" s="159"/>
      <c r="L36" s="159"/>
      <c r="M36" s="158"/>
    </row>
    <row r="37" spans="1:13" ht="24.9" customHeight="1" x14ac:dyDescent="0.3">
      <c r="A37" s="157"/>
      <c r="B37" s="158"/>
      <c r="D37" s="157"/>
      <c r="E37" s="159"/>
      <c r="F37" s="158"/>
      <c r="G37" s="78"/>
      <c r="I37" s="157"/>
      <c r="J37" s="159"/>
      <c r="K37" s="159"/>
      <c r="L37" s="159"/>
      <c r="M37" s="158"/>
    </row>
    <row r="38" spans="1:13" ht="24.9" customHeight="1" x14ac:dyDescent="0.3">
      <c r="A38" s="157"/>
      <c r="B38" s="158"/>
      <c r="D38" s="157"/>
      <c r="E38" s="159"/>
      <c r="F38" s="158"/>
      <c r="G38" s="78"/>
      <c r="I38" s="157"/>
      <c r="J38" s="159"/>
      <c r="K38" s="159"/>
      <c r="L38" s="159"/>
      <c r="M38" s="158"/>
    </row>
    <row r="39" spans="1:13" ht="24.9" customHeight="1" x14ac:dyDescent="0.3">
      <c r="A39" s="157"/>
      <c r="B39" s="158"/>
      <c r="D39" s="157"/>
      <c r="E39" s="159"/>
      <c r="F39" s="158"/>
      <c r="G39" s="78"/>
      <c r="I39" s="157"/>
      <c r="J39" s="159"/>
      <c r="K39" s="159"/>
      <c r="L39" s="159"/>
      <c r="M39" s="158"/>
    </row>
    <row r="40" spans="1:13" ht="24.9" customHeight="1" x14ac:dyDescent="0.3">
      <c r="A40" s="157"/>
      <c r="B40" s="158"/>
      <c r="D40" s="157"/>
      <c r="E40" s="159"/>
      <c r="F40" s="158"/>
      <c r="G40" s="78"/>
      <c r="I40" s="157"/>
      <c r="J40" s="159"/>
      <c r="K40" s="159"/>
      <c r="L40" s="159"/>
      <c r="M40" s="158"/>
    </row>
    <row r="41" spans="1:13" ht="24.9" customHeight="1" x14ac:dyDescent="0.3">
      <c r="A41" s="157"/>
      <c r="B41" s="158"/>
      <c r="D41" s="157"/>
      <c r="E41" s="159"/>
      <c r="F41" s="158"/>
      <c r="G41" s="78"/>
      <c r="I41" s="157"/>
      <c r="J41" s="159"/>
      <c r="K41" s="159"/>
      <c r="L41" s="159"/>
      <c r="M41" s="158"/>
    </row>
    <row r="42" spans="1:13" ht="24.9" customHeight="1" x14ac:dyDescent="0.3">
      <c r="A42" s="157"/>
      <c r="B42" s="158"/>
      <c r="D42" s="157"/>
      <c r="E42" s="159"/>
      <c r="F42" s="158"/>
      <c r="G42" s="78"/>
      <c r="I42" s="157"/>
      <c r="J42" s="159"/>
      <c r="K42" s="159"/>
      <c r="L42" s="159"/>
      <c r="M42" s="158"/>
    </row>
    <row r="43" spans="1:13" ht="24.9" customHeight="1" x14ac:dyDescent="0.3">
      <c r="A43" s="157"/>
      <c r="B43" s="158"/>
      <c r="D43" s="157"/>
      <c r="E43" s="159"/>
      <c r="F43" s="158"/>
      <c r="G43" s="78"/>
      <c r="I43" s="157"/>
      <c r="J43" s="159"/>
      <c r="K43" s="159"/>
      <c r="L43" s="159"/>
      <c r="M43" s="158"/>
    </row>
    <row r="44" spans="1:13" ht="24.9" customHeight="1" x14ac:dyDescent="0.3">
      <c r="A44" s="157"/>
      <c r="B44" s="158"/>
      <c r="D44" s="157"/>
      <c r="E44" s="159"/>
      <c r="F44" s="158"/>
      <c r="G44" s="78"/>
      <c r="I44" s="157"/>
      <c r="J44" s="159"/>
      <c r="K44" s="159"/>
      <c r="L44" s="159"/>
      <c r="M44" s="158"/>
    </row>
    <row r="45" spans="1:13" ht="24.9" customHeight="1" x14ac:dyDescent="0.3"/>
  </sheetData>
  <mergeCells count="104">
    <mergeCell ref="A43:B43"/>
    <mergeCell ref="D43:F43"/>
    <mergeCell ref="I43:M43"/>
    <mergeCell ref="A44:B44"/>
    <mergeCell ref="D44:F44"/>
    <mergeCell ref="I44:M44"/>
    <mergeCell ref="A41:B41"/>
    <mergeCell ref="D41:F41"/>
    <mergeCell ref="I41:M41"/>
    <mergeCell ref="A42:B42"/>
    <mergeCell ref="D42:F42"/>
    <mergeCell ref="I42:M42"/>
    <mergeCell ref="A39:B39"/>
    <mergeCell ref="D39:F39"/>
    <mergeCell ref="I39:M39"/>
    <mergeCell ref="A40:B40"/>
    <mergeCell ref="D40:F40"/>
    <mergeCell ref="I40:M40"/>
    <mergeCell ref="A37:B37"/>
    <mergeCell ref="D37:F37"/>
    <mergeCell ref="I37:M37"/>
    <mergeCell ref="A38:B38"/>
    <mergeCell ref="D38:F38"/>
    <mergeCell ref="I38:M38"/>
    <mergeCell ref="A35:B35"/>
    <mergeCell ref="D35:F35"/>
    <mergeCell ref="I35:M35"/>
    <mergeCell ref="A36:B36"/>
    <mergeCell ref="D36:F36"/>
    <mergeCell ref="I36:M36"/>
    <mergeCell ref="A33:B33"/>
    <mergeCell ref="D33:F33"/>
    <mergeCell ref="I33:M33"/>
    <mergeCell ref="A34:B34"/>
    <mergeCell ref="D34:F34"/>
    <mergeCell ref="I34:M34"/>
    <mergeCell ref="A31:B31"/>
    <mergeCell ref="D31:F31"/>
    <mergeCell ref="I31:M31"/>
    <mergeCell ref="A32:B32"/>
    <mergeCell ref="D32:F32"/>
    <mergeCell ref="I32:M32"/>
    <mergeCell ref="A29:B29"/>
    <mergeCell ref="D29:F29"/>
    <mergeCell ref="I29:M29"/>
    <mergeCell ref="A30:B30"/>
    <mergeCell ref="D30:F30"/>
    <mergeCell ref="I30:M30"/>
    <mergeCell ref="A27:B27"/>
    <mergeCell ref="D27:F27"/>
    <mergeCell ref="I27:M27"/>
    <mergeCell ref="A28:B28"/>
    <mergeCell ref="D28:F28"/>
    <mergeCell ref="I28:M28"/>
    <mergeCell ref="A25:B25"/>
    <mergeCell ref="D25:F25"/>
    <mergeCell ref="I25:M25"/>
    <mergeCell ref="A26:B26"/>
    <mergeCell ref="D26:F26"/>
    <mergeCell ref="I26:M26"/>
    <mergeCell ref="A23:B23"/>
    <mergeCell ref="D23:F23"/>
    <mergeCell ref="I23:M23"/>
    <mergeCell ref="A24:B24"/>
    <mergeCell ref="D24:F24"/>
    <mergeCell ref="I24:M24"/>
    <mergeCell ref="A21:B21"/>
    <mergeCell ref="D21:F21"/>
    <mergeCell ref="I21:M21"/>
    <mergeCell ref="A22:B22"/>
    <mergeCell ref="D22:F22"/>
    <mergeCell ref="I22:M22"/>
    <mergeCell ref="A19:B19"/>
    <mergeCell ref="D19:F19"/>
    <mergeCell ref="I19:M19"/>
    <mergeCell ref="A20:B20"/>
    <mergeCell ref="D20:F20"/>
    <mergeCell ref="I20:M20"/>
    <mergeCell ref="A17:B17"/>
    <mergeCell ref="D17:F17"/>
    <mergeCell ref="I17:M17"/>
    <mergeCell ref="A18:B18"/>
    <mergeCell ref="D18:F18"/>
    <mergeCell ref="I18:M18"/>
    <mergeCell ref="A16:B16"/>
    <mergeCell ref="D16:F16"/>
    <mergeCell ref="I16:M16"/>
    <mergeCell ref="A6:M6"/>
    <mergeCell ref="A9:B9"/>
    <mergeCell ref="D9:M9"/>
    <mergeCell ref="A10:D10"/>
    <mergeCell ref="E10:M10"/>
    <mergeCell ref="A11:E11"/>
    <mergeCell ref="F11:M11"/>
    <mergeCell ref="A1:A4"/>
    <mergeCell ref="B1:K4"/>
    <mergeCell ref="L1:M1"/>
    <mergeCell ref="L2:M2"/>
    <mergeCell ref="L3:M3"/>
    <mergeCell ref="L4:M4"/>
    <mergeCell ref="A14:B15"/>
    <mergeCell ref="D14:F15"/>
    <mergeCell ref="G14:M14"/>
    <mergeCell ref="I15:M15"/>
  </mergeCells>
  <dataValidations count="2">
    <dataValidation type="list" allowBlank="1" showInputMessage="1" showErrorMessage="1" sqref="G16:G35" xr:uid="{E9ADA507-DEDD-4F67-B2E6-B29F424510E6}">
      <formula1>$H$16:$H$17</formula1>
    </dataValidation>
    <dataValidation type="list" allowBlank="1" showInputMessage="1" showErrorMessage="1" sqref="A33:B44 B16:B18 A16:A32 B21:B32" xr:uid="{82ED23B6-2161-49B8-9CA8-308A2C3945FA}">
      <formula1>$C$16:$C$18</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FE6892C1-F893-4D0F-A32D-0DAEE4477F0A}">
          <x14:formula1>
            <xm:f>'Opciones Tratamiento'!$B$22:$B$34</xm:f>
          </x14:formula1>
          <xm:sqref>D9:M9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8194ED-BCF7-4876-A11C-0F7E19B75490}">
  <dimension ref="A1:L70"/>
  <sheetViews>
    <sheetView showGridLines="0" zoomScale="70" zoomScaleNormal="70" workbookViewId="0">
      <selection activeCell="D10" sqref="D10:G10"/>
    </sheetView>
  </sheetViews>
  <sheetFormatPr baseColWidth="10" defaultColWidth="24.33203125" defaultRowHeight="15.6" x14ac:dyDescent="0.3"/>
  <cols>
    <col min="1" max="1" width="15.6640625" style="66" customWidth="1"/>
    <col min="2" max="2" width="34.33203125" style="66" customWidth="1"/>
    <col min="3" max="3" width="21.44140625" style="66" customWidth="1"/>
    <col min="4" max="4" width="49.5546875" style="66" customWidth="1"/>
    <col min="5" max="5" width="39" style="66" customWidth="1"/>
    <col min="6" max="6" width="37.6640625" style="66" customWidth="1"/>
    <col min="7" max="7" width="34" style="66" customWidth="1"/>
    <col min="8" max="9" width="25.33203125" style="66" customWidth="1"/>
    <col min="10" max="16384" width="24.33203125" style="66"/>
  </cols>
  <sheetData>
    <row r="1" spans="1:12" s="65" customFormat="1" ht="20.100000000000001" customHeight="1" x14ac:dyDescent="0.3">
      <c r="A1" s="162"/>
      <c r="B1" s="132" t="s">
        <v>0</v>
      </c>
      <c r="C1" s="133"/>
      <c r="D1" s="133"/>
      <c r="E1" s="133"/>
      <c r="F1" s="134"/>
      <c r="G1" s="62" t="s">
        <v>1</v>
      </c>
      <c r="H1" s="63"/>
      <c r="I1" s="64"/>
      <c r="J1" s="64"/>
      <c r="K1" s="64"/>
      <c r="L1" s="64"/>
    </row>
    <row r="2" spans="1:12" s="65" customFormat="1" ht="20.100000000000001" customHeight="1" x14ac:dyDescent="0.3">
      <c r="A2" s="162"/>
      <c r="B2" s="135"/>
      <c r="C2" s="136"/>
      <c r="D2" s="136"/>
      <c r="E2" s="136"/>
      <c r="F2" s="137"/>
      <c r="G2" s="62" t="s">
        <v>2</v>
      </c>
      <c r="H2" s="63"/>
      <c r="I2" s="64"/>
      <c r="J2" s="64"/>
      <c r="K2" s="64"/>
      <c r="L2" s="64"/>
    </row>
    <row r="3" spans="1:12" s="65" customFormat="1" ht="20.100000000000001" customHeight="1" x14ac:dyDescent="0.3">
      <c r="A3" s="162"/>
      <c r="B3" s="135"/>
      <c r="C3" s="136"/>
      <c r="D3" s="136"/>
      <c r="E3" s="136"/>
      <c r="F3" s="137"/>
      <c r="G3" s="62" t="s">
        <v>3</v>
      </c>
      <c r="H3" s="63"/>
      <c r="I3" s="64"/>
      <c r="J3" s="64"/>
      <c r="K3" s="64"/>
      <c r="L3" s="64"/>
    </row>
    <row r="4" spans="1:12" s="65" customFormat="1" ht="20.100000000000001" customHeight="1" x14ac:dyDescent="0.3">
      <c r="A4" s="162"/>
      <c r="B4" s="138"/>
      <c r="C4" s="139"/>
      <c r="D4" s="139"/>
      <c r="E4" s="139"/>
      <c r="F4" s="140"/>
      <c r="G4" s="62" t="s">
        <v>56</v>
      </c>
      <c r="H4" s="63"/>
      <c r="I4" s="64"/>
      <c r="J4" s="64"/>
      <c r="K4" s="64"/>
      <c r="L4" s="64"/>
    </row>
    <row r="5" spans="1:12" s="64" customFormat="1" ht="20.100000000000001" customHeight="1" x14ac:dyDescent="0.3">
      <c r="H5" s="63"/>
    </row>
    <row r="6" spans="1:12" s="64" customFormat="1" ht="25.2" x14ac:dyDescent="0.3">
      <c r="A6" s="150" t="s">
        <v>57</v>
      </c>
      <c r="B6" s="150"/>
      <c r="C6" s="150"/>
      <c r="D6" s="150"/>
      <c r="E6" s="150"/>
      <c r="F6" s="150"/>
      <c r="G6" s="150"/>
      <c r="H6" s="63"/>
    </row>
    <row r="7" spans="1:12" s="64" customFormat="1" x14ac:dyDescent="0.3"/>
    <row r="8" spans="1:12" ht="20.25" customHeight="1" x14ac:dyDescent="0.3">
      <c r="A8" s="167" t="s">
        <v>6</v>
      </c>
      <c r="B8" s="168"/>
      <c r="C8" s="169"/>
      <c r="D8" s="170" t="s">
        <v>7</v>
      </c>
      <c r="E8" s="171"/>
      <c r="F8" s="171"/>
      <c r="G8" s="172"/>
      <c r="H8" s="63"/>
      <c r="I8" s="64"/>
    </row>
    <row r="9" spans="1:12" ht="23.4" x14ac:dyDescent="0.3">
      <c r="A9" s="163" t="s">
        <v>8</v>
      </c>
      <c r="B9" s="163"/>
      <c r="C9" s="163"/>
      <c r="D9" s="164" t="s">
        <v>9</v>
      </c>
      <c r="E9" s="165"/>
      <c r="F9" s="165"/>
      <c r="G9" s="166"/>
      <c r="H9" s="63"/>
      <c r="I9" s="64"/>
    </row>
    <row r="10" spans="1:12" ht="54.75" customHeight="1" x14ac:dyDescent="0.3">
      <c r="A10" s="173" t="s">
        <v>10</v>
      </c>
      <c r="B10" s="173"/>
      <c r="C10" s="173"/>
      <c r="D10" s="170" t="s">
        <v>11</v>
      </c>
      <c r="E10" s="171"/>
      <c r="F10" s="171"/>
      <c r="G10" s="172"/>
      <c r="H10" s="63"/>
      <c r="I10" s="64"/>
    </row>
    <row r="11" spans="1:12" s="64" customFormat="1" ht="23.4" x14ac:dyDescent="0.3">
      <c r="H11" s="63"/>
    </row>
    <row r="12" spans="1:12" s="64" customFormat="1" ht="27.75" customHeight="1" x14ac:dyDescent="0.3">
      <c r="A12" s="174" t="s">
        <v>58</v>
      </c>
      <c r="B12" s="174"/>
      <c r="C12" s="174"/>
      <c r="D12" s="174" t="s">
        <v>59</v>
      </c>
      <c r="E12" s="174"/>
      <c r="F12" s="174" t="s">
        <v>60</v>
      </c>
      <c r="G12" s="174"/>
      <c r="H12" s="67"/>
      <c r="I12" s="68"/>
    </row>
    <row r="13" spans="1:12" s="64" customFormat="1" ht="53.25" customHeight="1" x14ac:dyDescent="0.3">
      <c r="A13" s="160" t="s">
        <v>61</v>
      </c>
      <c r="B13" s="160"/>
      <c r="C13" s="160"/>
      <c r="D13" s="161" t="s">
        <v>62</v>
      </c>
      <c r="E13" s="161"/>
      <c r="F13" s="161" t="s">
        <v>63</v>
      </c>
      <c r="G13" s="161"/>
      <c r="H13" s="69"/>
      <c r="I13" s="70"/>
    </row>
    <row r="14" spans="1:12" s="64" customFormat="1" ht="53.25" customHeight="1" x14ac:dyDescent="0.3">
      <c r="A14" s="160" t="s">
        <v>64</v>
      </c>
      <c r="B14" s="160"/>
      <c r="C14" s="160"/>
      <c r="D14" s="161" t="s">
        <v>65</v>
      </c>
      <c r="E14" s="161"/>
      <c r="F14" s="161" t="s">
        <v>66</v>
      </c>
      <c r="G14" s="161"/>
      <c r="H14" s="71"/>
      <c r="I14" s="72"/>
    </row>
    <row r="15" spans="1:12" s="64" customFormat="1" ht="30" customHeight="1" x14ac:dyDescent="0.3">
      <c r="A15" s="175"/>
      <c r="B15" s="175"/>
      <c r="C15" s="175"/>
      <c r="D15" s="176"/>
      <c r="E15" s="176"/>
      <c r="F15" s="176"/>
      <c r="G15" s="176"/>
      <c r="H15" s="71"/>
      <c r="I15" s="72"/>
    </row>
    <row r="16" spans="1:12" s="64" customFormat="1" ht="30" customHeight="1" x14ac:dyDescent="0.3">
      <c r="A16" s="175"/>
      <c r="B16" s="175"/>
      <c r="C16" s="175"/>
      <c r="D16" s="176"/>
      <c r="E16" s="176"/>
      <c r="F16" s="176"/>
      <c r="G16" s="176"/>
      <c r="H16" s="71"/>
      <c r="I16" s="72"/>
    </row>
    <row r="17" spans="1:9" s="64" customFormat="1" ht="30" customHeight="1" x14ac:dyDescent="0.3">
      <c r="A17" s="175"/>
      <c r="B17" s="175"/>
      <c r="C17" s="175"/>
      <c r="D17" s="176"/>
      <c r="E17" s="176"/>
      <c r="F17" s="176"/>
      <c r="G17" s="176"/>
      <c r="H17" s="71"/>
      <c r="I17" s="72"/>
    </row>
    <row r="18" spans="1:9" s="64" customFormat="1" ht="30" customHeight="1" x14ac:dyDescent="0.3">
      <c r="A18" s="175"/>
      <c r="B18" s="175"/>
      <c r="C18" s="175"/>
      <c r="D18" s="176"/>
      <c r="E18" s="176"/>
      <c r="F18" s="176"/>
      <c r="G18" s="176"/>
      <c r="H18" s="73"/>
    </row>
    <row r="19" spans="1:9" s="64" customFormat="1" ht="30" customHeight="1" x14ac:dyDescent="0.3">
      <c r="A19" s="175"/>
      <c r="B19" s="175"/>
      <c r="C19" s="175"/>
      <c r="D19" s="176"/>
      <c r="E19" s="176"/>
      <c r="F19" s="176"/>
      <c r="G19" s="176"/>
      <c r="H19" s="73"/>
    </row>
    <row r="20" spans="1:9" s="64" customFormat="1" ht="30" customHeight="1" x14ac:dyDescent="0.3">
      <c r="A20" s="175"/>
      <c r="B20" s="175"/>
      <c r="C20" s="175"/>
      <c r="D20" s="176"/>
      <c r="E20" s="176"/>
      <c r="F20" s="176"/>
      <c r="G20" s="176"/>
    </row>
    <row r="21" spans="1:9" s="64" customFormat="1" ht="30" customHeight="1" x14ac:dyDescent="0.3">
      <c r="A21" s="175"/>
      <c r="B21" s="175"/>
      <c r="C21" s="175"/>
      <c r="D21" s="176"/>
      <c r="E21" s="176"/>
      <c r="F21" s="176"/>
      <c r="G21" s="176"/>
    </row>
    <row r="22" spans="1:9" s="64" customFormat="1" ht="30" customHeight="1" x14ac:dyDescent="0.3">
      <c r="A22" s="175"/>
      <c r="B22" s="175"/>
      <c r="C22" s="175"/>
      <c r="D22" s="176"/>
      <c r="E22" s="176"/>
      <c r="F22" s="176"/>
      <c r="G22" s="176"/>
    </row>
    <row r="23" spans="1:9" s="64" customFormat="1" ht="30" customHeight="1" x14ac:dyDescent="0.3">
      <c r="A23" s="175"/>
      <c r="B23" s="175"/>
      <c r="C23" s="175"/>
      <c r="D23" s="176"/>
      <c r="E23" s="176"/>
      <c r="F23" s="176"/>
      <c r="G23" s="176"/>
    </row>
    <row r="24" spans="1:9" s="64" customFormat="1" x14ac:dyDescent="0.3"/>
    <row r="25" spans="1:9" s="64" customFormat="1" x14ac:dyDescent="0.3"/>
    <row r="26" spans="1:9" s="64" customFormat="1" x14ac:dyDescent="0.3"/>
    <row r="27" spans="1:9" s="64" customFormat="1" x14ac:dyDescent="0.3"/>
    <row r="28" spans="1:9" s="64" customFormat="1" x14ac:dyDescent="0.3"/>
    <row r="29" spans="1:9" s="64" customFormat="1" x14ac:dyDescent="0.3"/>
    <row r="30" spans="1:9" s="64" customFormat="1" x14ac:dyDescent="0.3"/>
    <row r="31" spans="1:9" s="64" customFormat="1" x14ac:dyDescent="0.3"/>
    <row r="32" spans="1:9" s="64" customFormat="1" x14ac:dyDescent="0.3"/>
    <row r="33" s="64" customFormat="1" x14ac:dyDescent="0.3"/>
    <row r="34" s="64" customFormat="1" x14ac:dyDescent="0.3"/>
    <row r="35" s="64" customFormat="1" x14ac:dyDescent="0.3"/>
    <row r="36" s="64" customFormat="1" x14ac:dyDescent="0.3"/>
    <row r="37" s="64" customFormat="1" x14ac:dyDescent="0.3"/>
    <row r="38" s="64" customFormat="1" x14ac:dyDescent="0.3"/>
    <row r="39" s="64" customFormat="1" x14ac:dyDescent="0.3"/>
    <row r="40" s="64" customFormat="1" x14ac:dyDescent="0.3"/>
    <row r="41" s="64" customFormat="1" x14ac:dyDescent="0.3"/>
    <row r="42" s="64" customFormat="1" x14ac:dyDescent="0.3"/>
    <row r="43" s="64" customFormat="1" x14ac:dyDescent="0.3"/>
    <row r="44" s="64" customFormat="1" x14ac:dyDescent="0.3"/>
    <row r="45" s="64" customFormat="1" x14ac:dyDescent="0.3"/>
    <row r="46" s="64" customFormat="1" x14ac:dyDescent="0.3"/>
    <row r="47" s="64" customFormat="1" x14ac:dyDescent="0.3"/>
    <row r="48" s="64" customFormat="1" x14ac:dyDescent="0.3"/>
    <row r="49" s="64" customFormat="1" x14ac:dyDescent="0.3"/>
    <row r="50" s="64" customFormat="1" x14ac:dyDescent="0.3"/>
    <row r="51" s="64" customFormat="1" x14ac:dyDescent="0.3"/>
    <row r="52" s="64" customFormat="1" x14ac:dyDescent="0.3"/>
    <row r="53" s="64" customFormat="1" x14ac:dyDescent="0.3"/>
    <row r="54" s="64" customFormat="1" x14ac:dyDescent="0.3"/>
    <row r="55" s="64" customFormat="1" x14ac:dyDescent="0.3"/>
    <row r="56" s="64" customFormat="1" x14ac:dyDescent="0.3"/>
    <row r="57" s="64" customFormat="1" x14ac:dyDescent="0.3"/>
    <row r="58" s="64" customFormat="1" x14ac:dyDescent="0.3"/>
    <row r="59" s="64" customFormat="1" x14ac:dyDescent="0.3"/>
    <row r="60" s="64" customFormat="1" x14ac:dyDescent="0.3"/>
    <row r="61" s="64" customFormat="1" x14ac:dyDescent="0.3"/>
    <row r="62" s="64" customFormat="1" x14ac:dyDescent="0.3"/>
    <row r="63" s="64" customFormat="1" x14ac:dyDescent="0.3"/>
    <row r="64" s="64" customFormat="1" x14ac:dyDescent="0.3"/>
    <row r="65" s="64" customFormat="1" x14ac:dyDescent="0.3"/>
    <row r="66" s="64" customFormat="1" x14ac:dyDescent="0.3"/>
    <row r="67" s="64" customFormat="1" x14ac:dyDescent="0.3"/>
    <row r="68" s="64" customFormat="1" x14ac:dyDescent="0.3"/>
    <row r="69" s="64" customFormat="1" x14ac:dyDescent="0.3"/>
    <row r="70" s="64" customFormat="1" x14ac:dyDescent="0.3"/>
  </sheetData>
  <mergeCells count="45">
    <mergeCell ref="A22:C22"/>
    <mergeCell ref="D22:E22"/>
    <mergeCell ref="F22:G22"/>
    <mergeCell ref="A23:C23"/>
    <mergeCell ref="D23:E23"/>
    <mergeCell ref="F23:G23"/>
    <mergeCell ref="A20:C20"/>
    <mergeCell ref="D20:E20"/>
    <mergeCell ref="F20:G20"/>
    <mergeCell ref="A21:C21"/>
    <mergeCell ref="D21:E21"/>
    <mergeCell ref="F21:G21"/>
    <mergeCell ref="A18:C18"/>
    <mergeCell ref="D18:E18"/>
    <mergeCell ref="F18:G18"/>
    <mergeCell ref="A19:C19"/>
    <mergeCell ref="D19:E19"/>
    <mergeCell ref="F19:G19"/>
    <mergeCell ref="A16:C16"/>
    <mergeCell ref="D16:E16"/>
    <mergeCell ref="F16:G16"/>
    <mergeCell ref="A17:C17"/>
    <mergeCell ref="D17:E17"/>
    <mergeCell ref="F17:G17"/>
    <mergeCell ref="A14:C14"/>
    <mergeCell ref="D14:E14"/>
    <mergeCell ref="F14:G14"/>
    <mergeCell ref="A15:C15"/>
    <mergeCell ref="D15:E15"/>
    <mergeCell ref="F15:G15"/>
    <mergeCell ref="A13:C13"/>
    <mergeCell ref="D13:E13"/>
    <mergeCell ref="F13:G13"/>
    <mergeCell ref="A1:A4"/>
    <mergeCell ref="B1:F4"/>
    <mergeCell ref="A6:G6"/>
    <mergeCell ref="A9:C9"/>
    <mergeCell ref="D9:G9"/>
    <mergeCell ref="A8:C8"/>
    <mergeCell ref="D8:G8"/>
    <mergeCell ref="A10:C10"/>
    <mergeCell ref="D10:G10"/>
    <mergeCell ref="A12:C12"/>
    <mergeCell ref="D12:E12"/>
    <mergeCell ref="F12:G12"/>
  </mergeCells>
  <dataValidations count="1">
    <dataValidation type="list" allowBlank="1" showInputMessage="1" showErrorMessage="1" sqref="G15:G17" xr:uid="{F7965AF5-B459-455C-855E-991B9A68BB7A}">
      <formula1>$H$12:$H$19</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649F37B8-BE42-4222-A2D4-6E65382F66E2}">
          <x14:formula1>
            <xm:f>'Opciones Tratamiento'!$B$22:$B$34</xm:f>
          </x14:formula1>
          <xm:sqref>D8:G8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E142B-3689-4B2A-AD25-7059CC2148D5}">
  <sheetPr>
    <tabColor rgb="FF002060"/>
  </sheetPr>
  <dimension ref="A1:BE48"/>
  <sheetViews>
    <sheetView showGridLines="0" tabSelected="1" topLeftCell="AK1" zoomScale="70" zoomScaleNormal="70" workbookViewId="0">
      <selection activeCell="AL15" sqref="AL15:AL32"/>
    </sheetView>
  </sheetViews>
  <sheetFormatPr baseColWidth="10" defaultColWidth="11.44140625" defaultRowHeight="13.8" x14ac:dyDescent="0.25"/>
  <cols>
    <col min="1" max="1" width="4" style="115" bestFit="1" customWidth="1"/>
    <col min="2" max="2" width="29.44140625" style="115" customWidth="1"/>
    <col min="3" max="3" width="31.6640625" style="115" customWidth="1"/>
    <col min="4" max="4" width="32.6640625" style="115" customWidth="1"/>
    <col min="5" max="5" width="30.88671875" style="115" customWidth="1"/>
    <col min="6" max="6" width="38" style="87" customWidth="1"/>
    <col min="7" max="7" width="78" style="87" customWidth="1"/>
    <col min="8" max="8" width="20.44140625" style="116" customWidth="1"/>
    <col min="9" max="9" width="10.5546875" style="87" customWidth="1"/>
    <col min="10" max="10" width="9.109375" style="87" customWidth="1"/>
    <col min="11" max="11" width="10.5546875" style="87" customWidth="1"/>
    <col min="12" max="12" width="9.44140625" style="87" customWidth="1"/>
    <col min="13" max="13" width="10.5546875" style="87" customWidth="1"/>
    <col min="14" max="14" width="5.88671875" style="87" customWidth="1"/>
    <col min="15" max="15" width="100.33203125" style="87" customWidth="1"/>
    <col min="16" max="16" width="15.109375" style="87" bestFit="1" customWidth="1"/>
    <col min="17" max="17" width="6.88671875" style="87" customWidth="1"/>
    <col min="18" max="18" width="5" style="87" customWidth="1"/>
    <col min="19" max="19" width="5.5546875" style="87" customWidth="1"/>
    <col min="20" max="20" width="7.109375" style="87" customWidth="1"/>
    <col min="21" max="21" width="6.6640625" style="87" customWidth="1"/>
    <col min="22" max="22" width="7.5546875" style="87" customWidth="1"/>
    <col min="23" max="23" width="48.33203125" style="87" customWidth="1"/>
    <col min="24" max="24" width="11.33203125" style="87" hidden="1" customWidth="1"/>
    <col min="25" max="25" width="8.6640625" style="87" hidden="1" customWidth="1"/>
    <col min="26" max="26" width="10.44140625" style="87" hidden="1" customWidth="1"/>
    <col min="27" max="27" width="9.33203125" style="87" hidden="1" customWidth="1"/>
    <col min="28" max="28" width="9.109375" style="87" hidden="1" customWidth="1"/>
    <col min="29" max="33" width="10.33203125" style="87" customWidth="1"/>
    <col min="34" max="34" width="12.5546875" style="87" customWidth="1"/>
    <col min="35" max="35" width="70.5546875" style="87" customWidth="1"/>
    <col min="36" max="39" width="110.6640625" style="87" customWidth="1"/>
    <col min="40" max="16384" width="11.44140625" style="87"/>
  </cols>
  <sheetData>
    <row r="1" spans="1:57" ht="16.5" customHeight="1" x14ac:dyDescent="0.25">
      <c r="A1" s="208"/>
      <c r="B1" s="209"/>
      <c r="C1" s="194" t="s">
        <v>0</v>
      </c>
      <c r="D1" s="194"/>
      <c r="E1" s="194"/>
      <c r="F1" s="194"/>
      <c r="G1" s="194"/>
      <c r="H1" s="194"/>
      <c r="I1" s="194"/>
      <c r="J1" s="194"/>
      <c r="K1" s="194"/>
      <c r="L1" s="194"/>
      <c r="M1" s="194"/>
      <c r="N1" s="194"/>
      <c r="O1" s="194"/>
      <c r="P1" s="194"/>
      <c r="Q1" s="194"/>
      <c r="R1" s="194"/>
      <c r="S1" s="194"/>
      <c r="T1" s="194"/>
      <c r="U1" s="194"/>
      <c r="V1" s="194"/>
      <c r="W1" s="194"/>
      <c r="X1" s="194"/>
      <c r="Y1" s="194"/>
      <c r="Z1" s="194"/>
      <c r="AA1" s="194"/>
      <c r="AB1" s="194"/>
      <c r="AC1" s="194"/>
      <c r="AD1" s="194"/>
      <c r="AE1" s="194"/>
      <c r="AF1" s="187" t="s">
        <v>67</v>
      </c>
      <c r="AG1" s="188"/>
      <c r="AH1" s="189"/>
      <c r="AI1" s="86"/>
      <c r="AJ1" s="86"/>
      <c r="AK1" s="86"/>
      <c r="AL1" s="86"/>
      <c r="AM1" s="86"/>
      <c r="AN1" s="86"/>
      <c r="AO1" s="86"/>
      <c r="AP1" s="86"/>
      <c r="AQ1" s="86"/>
      <c r="AR1" s="86"/>
      <c r="AS1" s="86"/>
      <c r="AT1" s="86"/>
      <c r="AU1" s="86"/>
      <c r="AV1" s="86"/>
      <c r="AW1" s="86"/>
      <c r="AX1" s="86"/>
      <c r="AY1" s="86"/>
      <c r="AZ1" s="86"/>
      <c r="BA1" s="86"/>
      <c r="BB1" s="86"/>
      <c r="BC1" s="86"/>
      <c r="BD1" s="86"/>
      <c r="BE1" s="86"/>
    </row>
    <row r="2" spans="1:57" ht="16.5" customHeight="1" x14ac:dyDescent="0.25">
      <c r="A2" s="208"/>
      <c r="B2" s="209"/>
      <c r="C2" s="194"/>
      <c r="D2" s="194"/>
      <c r="E2" s="194"/>
      <c r="F2" s="194"/>
      <c r="G2" s="194"/>
      <c r="H2" s="194"/>
      <c r="I2" s="194"/>
      <c r="J2" s="194"/>
      <c r="K2" s="194"/>
      <c r="L2" s="194"/>
      <c r="M2" s="194"/>
      <c r="N2" s="194"/>
      <c r="O2" s="194"/>
      <c r="P2" s="194"/>
      <c r="Q2" s="194"/>
      <c r="R2" s="194"/>
      <c r="S2" s="194"/>
      <c r="T2" s="194"/>
      <c r="U2" s="194"/>
      <c r="V2" s="194"/>
      <c r="W2" s="194"/>
      <c r="X2" s="194"/>
      <c r="Y2" s="194"/>
      <c r="Z2" s="194"/>
      <c r="AA2" s="194"/>
      <c r="AB2" s="194"/>
      <c r="AC2" s="194"/>
      <c r="AD2" s="194"/>
      <c r="AE2" s="194"/>
      <c r="AF2" s="187" t="s">
        <v>68</v>
      </c>
      <c r="AG2" s="188"/>
      <c r="AH2" s="189"/>
      <c r="AI2" s="86"/>
      <c r="AJ2" s="86"/>
      <c r="AK2" s="86"/>
      <c r="AL2" s="86"/>
      <c r="AM2" s="86"/>
      <c r="AN2" s="86"/>
      <c r="AO2" s="86"/>
      <c r="AP2" s="86"/>
      <c r="AQ2" s="86"/>
      <c r="AR2" s="86"/>
      <c r="AS2" s="86"/>
      <c r="AT2" s="86"/>
      <c r="AU2" s="86"/>
      <c r="AV2" s="86"/>
      <c r="AW2" s="86"/>
      <c r="AX2" s="86"/>
      <c r="AY2" s="86"/>
      <c r="AZ2" s="86"/>
      <c r="BA2" s="86"/>
      <c r="BB2" s="86"/>
      <c r="BC2" s="86"/>
      <c r="BD2" s="86"/>
      <c r="BE2" s="86"/>
    </row>
    <row r="3" spans="1:57" ht="16.5" customHeight="1" x14ac:dyDescent="0.25">
      <c r="A3" s="208"/>
      <c r="B3" s="209"/>
      <c r="C3" s="194"/>
      <c r="D3" s="194"/>
      <c r="E3" s="194"/>
      <c r="F3" s="194"/>
      <c r="G3" s="194"/>
      <c r="H3" s="194"/>
      <c r="I3" s="194"/>
      <c r="J3" s="194"/>
      <c r="K3" s="194"/>
      <c r="L3" s="194"/>
      <c r="M3" s="194"/>
      <c r="N3" s="194"/>
      <c r="O3" s="194"/>
      <c r="P3" s="194"/>
      <c r="Q3" s="194"/>
      <c r="R3" s="194"/>
      <c r="S3" s="194"/>
      <c r="T3" s="194"/>
      <c r="U3" s="194"/>
      <c r="V3" s="194"/>
      <c r="W3" s="194"/>
      <c r="X3" s="194"/>
      <c r="Y3" s="194"/>
      <c r="Z3" s="194"/>
      <c r="AA3" s="194"/>
      <c r="AB3" s="194"/>
      <c r="AC3" s="194"/>
      <c r="AD3" s="194"/>
      <c r="AE3" s="194"/>
      <c r="AF3" s="187" t="s">
        <v>69</v>
      </c>
      <c r="AG3" s="188"/>
      <c r="AH3" s="189"/>
      <c r="AI3" s="86"/>
      <c r="AJ3" s="86"/>
      <c r="AK3" s="86"/>
      <c r="AL3" s="86"/>
      <c r="AM3" s="86"/>
      <c r="AN3" s="86"/>
      <c r="AO3" s="86"/>
      <c r="AP3" s="86"/>
      <c r="AQ3" s="86"/>
      <c r="AR3" s="86"/>
      <c r="AS3" s="86"/>
      <c r="AT3" s="86"/>
      <c r="AU3" s="86"/>
      <c r="AV3" s="86"/>
      <c r="AW3" s="86"/>
      <c r="AX3" s="86"/>
      <c r="AY3" s="86"/>
      <c r="AZ3" s="86"/>
      <c r="BA3" s="86"/>
      <c r="BB3" s="86"/>
      <c r="BC3" s="86"/>
      <c r="BD3" s="86"/>
      <c r="BE3" s="86"/>
    </row>
    <row r="4" spans="1:57" ht="16.5" customHeight="1" x14ac:dyDescent="0.25">
      <c r="A4" s="210"/>
      <c r="B4" s="211"/>
      <c r="C4" s="194"/>
      <c r="D4" s="194"/>
      <c r="E4" s="194"/>
      <c r="F4" s="194"/>
      <c r="G4" s="194"/>
      <c r="H4" s="194"/>
      <c r="I4" s="194"/>
      <c r="J4" s="194"/>
      <c r="K4" s="194"/>
      <c r="L4" s="194"/>
      <c r="M4" s="194"/>
      <c r="N4" s="194"/>
      <c r="O4" s="194"/>
      <c r="P4" s="194"/>
      <c r="Q4" s="194"/>
      <c r="R4" s="194"/>
      <c r="S4" s="194"/>
      <c r="T4" s="194"/>
      <c r="U4" s="194"/>
      <c r="V4" s="194"/>
      <c r="W4" s="194"/>
      <c r="X4" s="194"/>
      <c r="Y4" s="194"/>
      <c r="Z4" s="194"/>
      <c r="AA4" s="194"/>
      <c r="AB4" s="194"/>
      <c r="AC4" s="194"/>
      <c r="AD4" s="194"/>
      <c r="AE4" s="194"/>
      <c r="AF4" s="187" t="s">
        <v>70</v>
      </c>
      <c r="AG4" s="188"/>
      <c r="AH4" s="189"/>
      <c r="AI4" s="86"/>
      <c r="AJ4" s="86"/>
      <c r="AK4" s="86"/>
      <c r="AL4" s="86"/>
      <c r="AM4" s="86"/>
      <c r="AN4" s="86"/>
      <c r="AO4" s="86"/>
      <c r="AP4" s="86"/>
      <c r="AQ4" s="86"/>
      <c r="AR4" s="86"/>
      <c r="AS4" s="86"/>
      <c r="AT4" s="86"/>
      <c r="AU4" s="86"/>
      <c r="AV4" s="86"/>
      <c r="AW4" s="86"/>
      <c r="AX4" s="86"/>
      <c r="AY4" s="86"/>
      <c r="AZ4" s="86"/>
      <c r="BA4" s="86"/>
      <c r="BB4" s="86"/>
      <c r="BC4" s="86"/>
      <c r="BD4" s="86"/>
      <c r="BE4" s="86"/>
    </row>
    <row r="5" spans="1:57" x14ac:dyDescent="0.25">
      <c r="A5" s="88"/>
      <c r="B5" s="88"/>
      <c r="C5" s="89"/>
      <c r="D5" s="88"/>
      <c r="E5" s="88"/>
      <c r="F5" s="86"/>
      <c r="G5" s="86"/>
      <c r="H5" s="90"/>
      <c r="I5" s="86"/>
      <c r="J5" s="86"/>
      <c r="K5" s="86"/>
      <c r="L5" s="86"/>
      <c r="M5" s="86"/>
      <c r="N5" s="86"/>
      <c r="O5" s="86"/>
      <c r="P5" s="86"/>
      <c r="Q5" s="86"/>
      <c r="R5" s="86"/>
      <c r="S5" s="86"/>
      <c r="T5" s="86"/>
      <c r="U5" s="86"/>
      <c r="V5" s="86"/>
      <c r="W5" s="86"/>
      <c r="X5" s="86"/>
      <c r="Y5" s="86"/>
      <c r="Z5" s="86"/>
      <c r="AA5" s="86"/>
      <c r="AB5" s="86"/>
      <c r="AC5" s="86"/>
      <c r="AD5" s="86"/>
      <c r="AE5" s="86"/>
      <c r="AF5" s="86"/>
      <c r="AG5" s="86"/>
      <c r="AH5" s="86"/>
      <c r="AI5" s="86"/>
      <c r="AJ5" s="86"/>
      <c r="AK5" s="86"/>
      <c r="AL5" s="86"/>
      <c r="AM5" s="86"/>
      <c r="AN5" s="86"/>
      <c r="AO5" s="86"/>
      <c r="AP5" s="86"/>
      <c r="AQ5" s="86"/>
      <c r="AR5" s="86"/>
      <c r="AS5" s="86"/>
      <c r="AT5" s="86"/>
      <c r="AU5" s="86"/>
      <c r="AV5" s="86"/>
      <c r="AW5" s="86"/>
      <c r="AX5" s="86"/>
      <c r="AY5" s="86"/>
      <c r="AZ5" s="86"/>
      <c r="BA5" s="86"/>
      <c r="BB5" s="86"/>
      <c r="BC5" s="86"/>
      <c r="BD5" s="86"/>
      <c r="BE5" s="86"/>
    </row>
    <row r="6" spans="1:57" ht="23.25" customHeight="1" x14ac:dyDescent="0.25">
      <c r="A6" s="212" t="s">
        <v>71</v>
      </c>
      <c r="B6" s="213"/>
      <c r="C6" s="190" t="s">
        <v>7</v>
      </c>
      <c r="D6" s="191"/>
      <c r="E6" s="221" t="s">
        <v>8</v>
      </c>
      <c r="F6" s="221"/>
      <c r="G6" s="218" t="s">
        <v>72</v>
      </c>
      <c r="H6" s="219"/>
      <c r="I6" s="91"/>
      <c r="J6" s="91"/>
      <c r="K6" s="91"/>
      <c r="L6" s="91"/>
      <c r="M6" s="91"/>
      <c r="N6" s="91"/>
      <c r="O6" s="91"/>
      <c r="P6" s="91"/>
      <c r="Q6" s="86"/>
      <c r="R6" s="86"/>
      <c r="S6" s="86"/>
      <c r="T6" s="86"/>
      <c r="U6" s="86"/>
      <c r="V6" s="86"/>
      <c r="W6" s="86"/>
      <c r="X6" s="86"/>
      <c r="Y6" s="86"/>
      <c r="Z6" s="86"/>
      <c r="AA6" s="86"/>
      <c r="AB6" s="86"/>
      <c r="AC6" s="86"/>
      <c r="AD6" s="86"/>
      <c r="AE6" s="86"/>
      <c r="AF6" s="86"/>
      <c r="AG6" s="86"/>
      <c r="AH6" s="86"/>
      <c r="AI6" s="86"/>
      <c r="AJ6" s="86"/>
      <c r="AK6" s="86"/>
      <c r="AL6" s="86"/>
      <c r="AM6" s="86"/>
      <c r="AN6" s="86"/>
      <c r="AO6" s="86"/>
      <c r="AP6" s="86"/>
      <c r="AQ6" s="86"/>
      <c r="AR6" s="86"/>
      <c r="AS6" s="86"/>
      <c r="AT6" s="86"/>
      <c r="AU6" s="86"/>
      <c r="AV6" s="86"/>
      <c r="AW6" s="86"/>
      <c r="AX6" s="86"/>
      <c r="AY6" s="86"/>
      <c r="AZ6" s="86"/>
      <c r="BA6" s="86"/>
      <c r="BB6" s="86"/>
      <c r="BC6" s="86"/>
      <c r="BD6" s="86"/>
      <c r="BE6" s="86"/>
    </row>
    <row r="7" spans="1:57" ht="25.5" customHeight="1" x14ac:dyDescent="0.25">
      <c r="A7" s="214"/>
      <c r="B7" s="215"/>
      <c r="C7" s="192"/>
      <c r="D7" s="193"/>
      <c r="E7" s="222" t="s">
        <v>10</v>
      </c>
      <c r="F7" s="222"/>
      <c r="G7" s="220" t="s">
        <v>11</v>
      </c>
      <c r="H7" s="219"/>
      <c r="I7" s="91"/>
      <c r="J7" s="91"/>
      <c r="K7" s="91"/>
      <c r="L7" s="91"/>
      <c r="M7" s="91"/>
      <c r="N7" s="91"/>
      <c r="O7" s="91"/>
      <c r="P7" s="91"/>
      <c r="Q7" s="86"/>
      <c r="R7" s="86"/>
      <c r="S7" s="86"/>
      <c r="T7" s="86"/>
      <c r="U7" s="86"/>
      <c r="V7" s="86"/>
      <c r="W7" s="86"/>
      <c r="X7" s="86"/>
      <c r="Y7" s="86"/>
      <c r="Z7" s="86"/>
      <c r="AA7" s="86"/>
      <c r="AB7" s="86"/>
      <c r="AC7" s="86"/>
      <c r="AD7" s="86"/>
      <c r="AE7" s="86"/>
      <c r="AF7" s="86"/>
      <c r="AG7" s="86"/>
      <c r="AH7" s="86"/>
      <c r="AI7" s="86"/>
      <c r="AJ7" s="86"/>
      <c r="AK7" s="86"/>
      <c r="AL7" s="86"/>
      <c r="AM7" s="86"/>
      <c r="AN7" s="86"/>
      <c r="AO7" s="86"/>
      <c r="AP7" s="86"/>
      <c r="AQ7" s="86"/>
      <c r="AR7" s="86"/>
      <c r="AS7" s="86"/>
      <c r="AT7" s="86"/>
      <c r="AU7" s="86"/>
      <c r="AV7" s="86"/>
      <c r="AW7" s="86"/>
      <c r="AX7" s="86"/>
      <c r="AY7" s="86"/>
      <c r="AZ7" s="86"/>
      <c r="BA7" s="86"/>
      <c r="BB7" s="86"/>
      <c r="BC7" s="86"/>
      <c r="BD7" s="86"/>
      <c r="BE7" s="86"/>
    </row>
    <row r="8" spans="1:57" ht="34.5" customHeight="1" x14ac:dyDescent="0.25">
      <c r="A8" s="216" t="s">
        <v>73</v>
      </c>
      <c r="B8" s="217"/>
      <c r="C8" s="223" t="s">
        <v>74</v>
      </c>
      <c r="D8" s="223"/>
      <c r="E8" s="223"/>
      <c r="F8" s="223"/>
      <c r="G8" s="223"/>
      <c r="H8" s="223"/>
      <c r="I8" s="91"/>
      <c r="J8" s="91"/>
      <c r="K8" s="91"/>
      <c r="L8" s="91"/>
      <c r="M8" s="91"/>
      <c r="N8" s="91"/>
      <c r="O8" s="91"/>
      <c r="P8" s="91"/>
      <c r="Q8" s="86"/>
      <c r="R8" s="86"/>
      <c r="S8" s="86"/>
      <c r="T8" s="86"/>
      <c r="U8" s="86"/>
      <c r="V8" s="86"/>
      <c r="W8" s="86"/>
      <c r="X8" s="86"/>
      <c r="Y8" s="86"/>
      <c r="Z8" s="86"/>
      <c r="AA8" s="86"/>
      <c r="AB8" s="86"/>
      <c r="AC8" s="86"/>
      <c r="AD8" s="86"/>
      <c r="AE8" s="86"/>
      <c r="AF8" s="86"/>
      <c r="AG8" s="86"/>
      <c r="AH8" s="86"/>
      <c r="AI8" s="86"/>
      <c r="AJ8" s="86"/>
      <c r="AK8" s="86"/>
      <c r="AL8" s="86"/>
      <c r="AM8" s="86"/>
      <c r="AN8" s="86"/>
      <c r="AO8" s="86"/>
      <c r="AP8" s="86"/>
      <c r="AQ8" s="86"/>
      <c r="AR8" s="86"/>
      <c r="AS8" s="86"/>
      <c r="AT8" s="86"/>
      <c r="AU8" s="86"/>
      <c r="AV8" s="86"/>
      <c r="AW8" s="86"/>
      <c r="AX8" s="86"/>
      <c r="AY8" s="86"/>
      <c r="AZ8" s="86"/>
      <c r="BA8" s="86"/>
      <c r="BB8" s="86"/>
      <c r="BC8" s="86"/>
      <c r="BD8" s="86"/>
      <c r="BE8" s="86"/>
    </row>
    <row r="9" spans="1:57" ht="30" customHeight="1" x14ac:dyDescent="0.25">
      <c r="A9" s="216" t="s">
        <v>75</v>
      </c>
      <c r="B9" s="217"/>
      <c r="C9" s="223" t="s">
        <v>76</v>
      </c>
      <c r="D9" s="223"/>
      <c r="E9" s="223"/>
      <c r="F9" s="223"/>
      <c r="G9" s="223"/>
      <c r="H9" s="223"/>
      <c r="I9" s="91"/>
      <c r="J9" s="91"/>
      <c r="K9" s="91"/>
      <c r="L9" s="91"/>
      <c r="M9" s="91"/>
      <c r="N9" s="91"/>
      <c r="O9" s="91"/>
      <c r="P9" s="91"/>
      <c r="Q9" s="86"/>
      <c r="R9" s="86"/>
      <c r="S9" s="86"/>
      <c r="T9" s="86"/>
      <c r="U9" s="86"/>
      <c r="V9" s="86"/>
      <c r="W9" s="86"/>
      <c r="X9" s="86"/>
      <c r="Y9" s="86"/>
      <c r="Z9" s="86"/>
      <c r="AA9" s="86"/>
      <c r="AB9" s="86"/>
      <c r="AC9" s="86"/>
      <c r="AD9" s="86"/>
      <c r="AE9" s="86"/>
      <c r="AF9" s="86"/>
      <c r="AG9" s="86"/>
      <c r="AH9" s="86"/>
      <c r="AI9" s="86"/>
      <c r="AJ9" s="86"/>
      <c r="AK9" s="86"/>
      <c r="AL9" s="86"/>
      <c r="AM9" s="86"/>
      <c r="AN9" s="86"/>
      <c r="AO9" s="86"/>
      <c r="AP9" s="86"/>
      <c r="AQ9" s="86"/>
      <c r="AR9" s="86"/>
      <c r="AS9" s="86"/>
      <c r="AT9" s="86"/>
      <c r="AU9" s="86"/>
      <c r="AV9" s="86"/>
      <c r="AW9" s="86"/>
      <c r="AX9" s="86"/>
      <c r="AY9" s="86"/>
      <c r="AZ9" s="86"/>
      <c r="BA9" s="86"/>
      <c r="BB9" s="86"/>
      <c r="BC9" s="86"/>
      <c r="BD9" s="86"/>
      <c r="BE9" s="86"/>
    </row>
    <row r="10" spans="1:57" ht="16.5" customHeight="1" x14ac:dyDescent="0.25">
      <c r="A10" s="87"/>
      <c r="B10" s="87"/>
      <c r="C10" s="92"/>
      <c r="D10" s="92"/>
      <c r="E10" s="92"/>
      <c r="F10" s="92"/>
      <c r="G10" s="92"/>
      <c r="H10" s="92"/>
      <c r="I10" s="91"/>
      <c r="J10" s="91"/>
      <c r="K10" s="91"/>
      <c r="L10" s="91"/>
      <c r="M10" s="91"/>
      <c r="N10" s="86"/>
      <c r="O10" s="86"/>
      <c r="P10" s="86"/>
      <c r="Q10" s="86"/>
      <c r="R10" s="86"/>
      <c r="S10" s="86"/>
      <c r="T10" s="86"/>
      <c r="U10" s="86"/>
      <c r="V10" s="86"/>
      <c r="W10" s="86"/>
      <c r="X10" s="86"/>
      <c r="Y10" s="86"/>
      <c r="Z10" s="86"/>
      <c r="AA10" s="86"/>
      <c r="AB10" s="86"/>
      <c r="AC10" s="86"/>
      <c r="AD10" s="86"/>
      <c r="AE10" s="86"/>
      <c r="AF10" s="86"/>
      <c r="AG10" s="86"/>
      <c r="AH10" s="86"/>
      <c r="AI10" s="86"/>
      <c r="AJ10" s="86"/>
      <c r="AK10" s="86"/>
      <c r="AL10" s="86"/>
      <c r="AM10" s="86"/>
      <c r="AN10" s="86"/>
      <c r="AO10" s="86"/>
      <c r="AP10" s="86"/>
      <c r="AQ10" s="86"/>
      <c r="AR10" s="86"/>
      <c r="AS10" s="86"/>
      <c r="AT10" s="86"/>
      <c r="AU10" s="86"/>
      <c r="AV10" s="86"/>
      <c r="AW10" s="86"/>
      <c r="AX10" s="86"/>
      <c r="AY10" s="86"/>
      <c r="AZ10" s="86"/>
      <c r="BA10" s="86"/>
      <c r="BB10" s="86"/>
      <c r="BC10" s="86"/>
      <c r="BD10" s="86"/>
      <c r="BE10" s="86"/>
    </row>
    <row r="11" spans="1:57" ht="21.75" customHeight="1" x14ac:dyDescent="0.25">
      <c r="A11" s="203" t="s">
        <v>77</v>
      </c>
      <c r="B11" s="204"/>
      <c r="C11" s="204"/>
      <c r="D11" s="204"/>
      <c r="E11" s="204"/>
      <c r="F11" s="204"/>
      <c r="G11" s="204"/>
      <c r="H11" s="205"/>
      <c r="I11" s="206" t="s">
        <v>78</v>
      </c>
      <c r="J11" s="206"/>
      <c r="K11" s="206"/>
      <c r="L11" s="206"/>
      <c r="M11" s="206"/>
      <c r="N11" s="206"/>
      <c r="O11" s="206"/>
      <c r="P11" s="206"/>
      <c r="Q11" s="206"/>
      <c r="R11" s="206"/>
      <c r="S11" s="206"/>
      <c r="T11" s="206"/>
      <c r="U11" s="206"/>
      <c r="V11" s="206"/>
      <c r="W11" s="206"/>
      <c r="X11" s="206"/>
      <c r="Y11" s="206"/>
      <c r="Z11" s="206"/>
      <c r="AA11" s="206"/>
      <c r="AB11" s="206"/>
      <c r="AC11" s="206"/>
      <c r="AD11" s="206"/>
      <c r="AE11" s="206"/>
      <c r="AF11" s="206"/>
      <c r="AG11" s="206"/>
      <c r="AH11" s="203" t="s">
        <v>79</v>
      </c>
      <c r="AI11" s="205"/>
      <c r="AJ11" s="256" t="s">
        <v>359</v>
      </c>
      <c r="AK11" s="256" t="s">
        <v>360</v>
      </c>
      <c r="AL11" s="256" t="s">
        <v>364</v>
      </c>
      <c r="AM11" s="256" t="s">
        <v>360</v>
      </c>
      <c r="AN11" s="86"/>
      <c r="AO11" s="86"/>
      <c r="AP11" s="86"/>
      <c r="AQ11" s="86"/>
      <c r="AR11" s="86"/>
      <c r="AS11" s="86"/>
      <c r="AT11" s="86"/>
      <c r="AU11" s="86"/>
      <c r="AV11" s="86"/>
      <c r="AW11" s="86"/>
      <c r="AX11" s="86"/>
      <c r="AY11" s="86"/>
      <c r="AZ11" s="86"/>
      <c r="BA11" s="86"/>
      <c r="BB11" s="86"/>
      <c r="BC11" s="86"/>
      <c r="BD11" s="86"/>
      <c r="BE11" s="86"/>
    </row>
    <row r="12" spans="1:57" ht="16.5" customHeight="1" x14ac:dyDescent="0.25">
      <c r="A12" s="224" t="s">
        <v>80</v>
      </c>
      <c r="B12" s="225" t="s">
        <v>81</v>
      </c>
      <c r="C12" s="195" t="s">
        <v>82</v>
      </c>
      <c r="D12" s="195" t="s">
        <v>83</v>
      </c>
      <c r="E12" s="195" t="s">
        <v>84</v>
      </c>
      <c r="F12" s="195" t="s">
        <v>85</v>
      </c>
      <c r="G12" s="195" t="s">
        <v>86</v>
      </c>
      <c r="H12" s="200" t="s">
        <v>87</v>
      </c>
      <c r="I12" s="206" t="s">
        <v>88</v>
      </c>
      <c r="J12" s="206"/>
      <c r="K12" s="206"/>
      <c r="L12" s="206"/>
      <c r="M12" s="206"/>
      <c r="N12" s="227" t="s">
        <v>89</v>
      </c>
      <c r="O12" s="227"/>
      <c r="P12" s="227"/>
      <c r="Q12" s="227"/>
      <c r="R12" s="227"/>
      <c r="S12" s="227"/>
      <c r="T12" s="227"/>
      <c r="U12" s="227"/>
      <c r="V12" s="227"/>
      <c r="W12" s="227"/>
      <c r="X12" s="93"/>
      <c r="Y12" s="93"/>
      <c r="Z12" s="93"/>
      <c r="AA12" s="93"/>
      <c r="AB12" s="93"/>
      <c r="AC12" s="207" t="s">
        <v>90</v>
      </c>
      <c r="AD12" s="207"/>
      <c r="AE12" s="207"/>
      <c r="AF12" s="207"/>
      <c r="AG12" s="207"/>
      <c r="AH12" s="182" t="s">
        <v>91</v>
      </c>
      <c r="AI12" s="94" t="s">
        <v>92</v>
      </c>
      <c r="AJ12" s="257"/>
      <c r="AK12" s="257"/>
      <c r="AL12" s="257"/>
      <c r="AM12" s="257"/>
      <c r="AN12" s="86"/>
      <c r="AO12" s="86"/>
      <c r="AP12" s="86"/>
      <c r="AQ12" s="86"/>
      <c r="AR12" s="86"/>
      <c r="AS12" s="86"/>
      <c r="AT12" s="86"/>
      <c r="AU12" s="86"/>
      <c r="AV12" s="86"/>
      <c r="AW12" s="86"/>
      <c r="AX12" s="86"/>
      <c r="AY12" s="86"/>
      <c r="AZ12" s="86"/>
      <c r="BA12" s="86"/>
      <c r="BB12" s="86"/>
      <c r="BC12" s="86"/>
      <c r="BD12" s="86"/>
      <c r="BE12" s="86"/>
    </row>
    <row r="13" spans="1:57" ht="16.5" customHeight="1" x14ac:dyDescent="0.25">
      <c r="A13" s="224"/>
      <c r="B13" s="225"/>
      <c r="C13" s="198"/>
      <c r="D13" s="198"/>
      <c r="E13" s="198"/>
      <c r="F13" s="196"/>
      <c r="G13" s="198"/>
      <c r="H13" s="201"/>
      <c r="I13" s="228" t="s">
        <v>93</v>
      </c>
      <c r="J13" s="228" t="s">
        <v>94</v>
      </c>
      <c r="K13" s="228" t="s">
        <v>95</v>
      </c>
      <c r="L13" s="228" t="s">
        <v>94</v>
      </c>
      <c r="M13" s="228" t="s">
        <v>96</v>
      </c>
      <c r="N13" s="185" t="s">
        <v>97</v>
      </c>
      <c r="O13" s="200" t="s">
        <v>98</v>
      </c>
      <c r="P13" s="200" t="s">
        <v>99</v>
      </c>
      <c r="Q13" s="179" t="s">
        <v>100</v>
      </c>
      <c r="R13" s="180"/>
      <c r="S13" s="180"/>
      <c r="T13" s="180"/>
      <c r="U13" s="180"/>
      <c r="V13" s="180"/>
      <c r="W13" s="181"/>
      <c r="X13" s="185" t="s">
        <v>101</v>
      </c>
      <c r="Y13" s="185" t="s">
        <v>102</v>
      </c>
      <c r="Z13" s="185" t="s">
        <v>94</v>
      </c>
      <c r="AA13" s="185" t="s">
        <v>103</v>
      </c>
      <c r="AB13" s="185" t="s">
        <v>94</v>
      </c>
      <c r="AC13" s="185" t="s">
        <v>104</v>
      </c>
      <c r="AD13" s="185" t="s">
        <v>94</v>
      </c>
      <c r="AE13" s="185" t="s">
        <v>105</v>
      </c>
      <c r="AF13" s="185" t="s">
        <v>94</v>
      </c>
      <c r="AG13" s="185" t="s">
        <v>106</v>
      </c>
      <c r="AH13" s="182"/>
      <c r="AI13" s="177" t="s">
        <v>107</v>
      </c>
      <c r="AJ13" s="257"/>
      <c r="AK13" s="257"/>
      <c r="AL13" s="257"/>
      <c r="AM13" s="257"/>
      <c r="AN13" s="86"/>
      <c r="AO13" s="86"/>
      <c r="AP13" s="86"/>
      <c r="AQ13" s="86"/>
      <c r="AR13" s="86"/>
      <c r="AS13" s="86"/>
      <c r="AT13" s="86"/>
      <c r="AU13" s="86"/>
      <c r="AV13" s="86"/>
      <c r="AW13" s="86"/>
      <c r="AX13" s="86"/>
      <c r="AY13" s="86"/>
      <c r="AZ13" s="86"/>
      <c r="BA13" s="86"/>
      <c r="BB13" s="86"/>
      <c r="BC13" s="86"/>
      <c r="BD13" s="86"/>
      <c r="BE13" s="86"/>
    </row>
    <row r="14" spans="1:57" s="98" customFormat="1" ht="90" customHeight="1" x14ac:dyDescent="0.3">
      <c r="A14" s="224"/>
      <c r="B14" s="225"/>
      <c r="C14" s="199"/>
      <c r="D14" s="199"/>
      <c r="E14" s="199"/>
      <c r="F14" s="197"/>
      <c r="G14" s="199"/>
      <c r="H14" s="202"/>
      <c r="I14" s="229"/>
      <c r="J14" s="229"/>
      <c r="K14" s="229"/>
      <c r="L14" s="229"/>
      <c r="M14" s="229"/>
      <c r="N14" s="186"/>
      <c r="O14" s="202"/>
      <c r="P14" s="202"/>
      <c r="Q14" s="95" t="s">
        <v>108</v>
      </c>
      <c r="R14" s="95" t="s">
        <v>109</v>
      </c>
      <c r="S14" s="95" t="s">
        <v>110</v>
      </c>
      <c r="T14" s="95" t="s">
        <v>111</v>
      </c>
      <c r="U14" s="95" t="s">
        <v>112</v>
      </c>
      <c r="V14" s="95" t="s">
        <v>113</v>
      </c>
      <c r="W14" s="96" t="s">
        <v>114</v>
      </c>
      <c r="X14" s="186"/>
      <c r="Y14" s="186"/>
      <c r="Z14" s="186"/>
      <c r="AA14" s="186"/>
      <c r="AB14" s="186"/>
      <c r="AC14" s="186"/>
      <c r="AD14" s="186"/>
      <c r="AE14" s="186"/>
      <c r="AF14" s="186"/>
      <c r="AG14" s="186"/>
      <c r="AH14" s="182"/>
      <c r="AI14" s="178"/>
      <c r="AJ14" s="258"/>
      <c r="AK14" s="258"/>
      <c r="AL14" s="258"/>
      <c r="AM14" s="258"/>
      <c r="AN14" s="97"/>
      <c r="AO14" s="97"/>
      <c r="AP14" s="97"/>
      <c r="AQ14" s="97"/>
      <c r="AR14" s="97"/>
      <c r="AS14" s="97"/>
      <c r="AT14" s="97"/>
      <c r="AU14" s="97"/>
      <c r="AV14" s="97"/>
      <c r="AW14" s="97"/>
      <c r="AX14" s="97"/>
      <c r="AY14" s="97"/>
      <c r="AZ14" s="97"/>
      <c r="BA14" s="97"/>
      <c r="BB14" s="97"/>
      <c r="BC14" s="97"/>
      <c r="BD14" s="97"/>
      <c r="BE14" s="97"/>
    </row>
    <row r="15" spans="1:57" s="105" customFormat="1" ht="63" customHeight="1" x14ac:dyDescent="0.3">
      <c r="A15" s="236" t="s">
        <v>115</v>
      </c>
      <c r="B15" s="237" t="s">
        <v>116</v>
      </c>
      <c r="C15" s="237" t="s">
        <v>117</v>
      </c>
      <c r="D15" s="237" t="s">
        <v>118</v>
      </c>
      <c r="E15" s="237" t="s">
        <v>119</v>
      </c>
      <c r="F15" s="237" t="s">
        <v>120</v>
      </c>
      <c r="G15" s="99" t="s">
        <v>121</v>
      </c>
      <c r="H15" s="232" t="s">
        <v>122</v>
      </c>
      <c r="I15" s="230" t="s">
        <v>123</v>
      </c>
      <c r="J15" s="234">
        <f>IF(I15="","",IF(I15="Muy Baja",0.2,IF(I15="Baja",0.4,IF(I15="Media",0.6,IF(I15="Alta",0.8,IF(I15="Muy Alta",1,))))))</f>
        <v>1</v>
      </c>
      <c r="K15" s="230" t="s">
        <v>124</v>
      </c>
      <c r="L15" s="234">
        <f>IF(K15="","",IF(K15="Leve",0.2,IF(K15="Menor",0.4,IF(K15="Moderado",0.6,IF(K15="Mayor",0.8,IF(K15="Catastrófico",1,))))))</f>
        <v>0.8</v>
      </c>
      <c r="M15" s="235" t="str">
        <f>IF(OR(AND(I15="Muy Baja",K15="Leve"),AND(I15="Muy Baja",K15="Menor"),AND(I15="Baja",K15="Leve")),"Bajo",IF(OR(AND(I15="Muy Baja",K15="Moderado"),AND(I15="Baja",K15="Menor"),AND(I15="Baja",K15="Moderado"),AND(I15="Media",K15="Leve"),AND(I15="Media",K15="Menor"),AND(I15="Media",K15="Moderado"),AND(I15="Alta",K15="Leve"),AND(I15="Alta",K15="Menor")),"Moderado",IF(OR(AND(I15="Muy Baja",K15="Mayor"),AND(I15="Baja",K15="Mayor"),AND(I15="Media",K15="Mayor"),AND(I15="Alta",K15="Moderado"),AND(I15="Alta",K15="Mayor"),AND(I15="Muy Alta",K15="Leve"),AND(I15="Muy Alta",K15="Menor"),AND(I15="Muy Alta",K15="Moderado"),AND(I15="Muy Alta",K15="Mayor")),"Alto",IF(OR(AND(I15="Muy Baja",K15="Catastrófico"),AND(I15="Baja",K15="Catastrófico"),AND(I15="Media",K15="Catastrófico"),AND(I15="Alta",K15="Catastrófico"),AND(I15="Muy Alta",K15="Catastrófico")),"Extremo",""))))</f>
        <v>Alto</v>
      </c>
      <c r="N15" s="27">
        <v>1</v>
      </c>
      <c r="O15" s="100" t="s">
        <v>125</v>
      </c>
      <c r="P15" s="27" t="str">
        <f t="shared" ref="P15:P22" si="0">IF(OR(Q15="Preventivo",Q15="Detectivo"),"Probabilidad",IF(Q15="Correctivo","Impacto",""))</f>
        <v>Probabilidad</v>
      </c>
      <c r="Q15" s="101" t="s">
        <v>126</v>
      </c>
      <c r="R15" s="101" t="s">
        <v>127</v>
      </c>
      <c r="S15" s="28" t="str">
        <f>IF(AND(Q15="Preventivo",R15="Automático"),"50%",IF(AND(Q15="Preventivo",R15="Manual"),"40%",IF(AND(Q15="Detectivo",R15="Automático"),"40%",IF(AND(Q15="Detectivo",R15="Manual"),"30%",IF(AND(Q15="Correctivo",R15="Automático"),"35%",IF(AND(Q15="Correctivo",R15="Manual"),"25%",""))))))</f>
        <v>40%</v>
      </c>
      <c r="T15" s="101" t="s">
        <v>128</v>
      </c>
      <c r="U15" s="101" t="s">
        <v>129</v>
      </c>
      <c r="V15" s="101" t="s">
        <v>130</v>
      </c>
      <c r="W15" s="102" t="s">
        <v>131</v>
      </c>
      <c r="X15" s="103">
        <f>IFERROR(IF(P15="Probabilidad",(J15-(+J15*S15)),IF(P15="Impacto",J15,"")),"")</f>
        <v>0.6</v>
      </c>
      <c r="Y15" s="30" t="str">
        <f t="shared" ref="Y15:Y36" si="1">IFERROR(IF(X15="","",IF(X15&lt;=0.2,"Muy Baja",IF(X15&lt;=0.4,"Baja",IF(X15&lt;=0.6,"Media",IF(X15&lt;=0.8,"Alta","Muy Alta"))))),"")</f>
        <v>Media</v>
      </c>
      <c r="Z15" s="126">
        <f>+X15</f>
        <v>0.6</v>
      </c>
      <c r="AA15" s="30" t="str">
        <f>IFERROR(IF(AB15="","",IF(AB15&lt;=0.2,"Leve",IF(AB15&lt;=0.4,"Menor",IF(AB15&lt;=0.6,"Moderado",IF(AB15&lt;=0.8,"Mayor","Catastrófico"))))),"")</f>
        <v>Mayor</v>
      </c>
      <c r="AB15" s="28">
        <f>IFERROR(IF(P15="Impacto",(L15-(+L15*S15)),IF(P15="Probabilidad",L15,"")),"")</f>
        <v>0.8</v>
      </c>
      <c r="AC15" s="230" t="str">
        <f>IFERROR(IF(AD15=0,"",IF(AND(AD15&gt;0,AD15&lt;=0.2),"Muy Baja",IF(AD15&lt;=0.4,"Baja",IF(AD15&lt;=0.6,"Media",IF(AD15&lt;=0.8,"Alta","Muy Alta"))))),"")</f>
        <v>Muy Baja</v>
      </c>
      <c r="AD15" s="250">
        <f>MIN(X15:X32)</f>
        <v>1.9747769352191993E-4</v>
      </c>
      <c r="AE15" s="230" t="str">
        <f>IFERROR(IF(AF15=0,"",IF(AND(AF15&gt;0,AF15&lt;=0.2),"Leve",IF(AF15&lt;=0.4,"Menor",IF(AF15&lt;=0.6,"Moderado",IF(AF15&lt;=0.8,"Mayor","Catastrófico"))))),"")</f>
        <v>Moderado</v>
      </c>
      <c r="AF15" s="250">
        <f>MIN(AB15:AB32)</f>
        <v>0.60000000000000009</v>
      </c>
      <c r="AG15" s="252" t="str">
        <f>IFERROR(IF(OR(AND(AC15="Muy Baja",AE15="Leve"),AND(AC15="Muy Baja",AE15="Menor"),AND(AC15="Baja",AE15="Leve")),"Bajo",IF(OR(AND(AC15="Muy Baja",AE15="Moderado"),AND(AC15="Baja",AE15="Menor"),AND(AC15="Baja",AE15="Moderado"),AND(AC15="Media",AE15="Leve"),AND(AC15="Media",AE15="Menor"),AND(AC15="Media",AE15="Moderado"),AND(AC15="Alta",AE15="Leve"),AND(AC15="Alta",AE15="Menor")),"Moderado",IF(OR(AND(AC15="Muy Baja",AE15="Mayor"),AND(AC15="Baja",AE15="Mayor"),AND(AC15="Media",AE15="Mayor"),AND(AC15="Alta",AE15="Moderado"),AND(AC15="Alta",AE15="Mayor"),AND(AC15="Muy Alta",AE15="Leve"),AND(AC15="Muy Alta",AE15="Menor"),AND(AC15="Muy Alta",AE15="Moderado"),AND(AC15="Muy Alta",AE15="Mayor")),"Alto",IF(OR(AND(AC15="Muy Baja",AE15="Catastrófico"),AND(AC15="Baja",AE15="Catastrófico"),AND(AC15="Media",AE15="Catastrófico"),AND(AC15="Alta",AE15="Catastrófico"),AND(AC15="Muy Alta",AE15="Catastrófico")),"Extremo","")))),"")</f>
        <v>Moderado</v>
      </c>
      <c r="AH15" s="254" t="s">
        <v>132</v>
      </c>
      <c r="AI15" s="237" t="s">
        <v>133</v>
      </c>
      <c r="AJ15" s="183" t="s">
        <v>362</v>
      </c>
      <c r="AK15" s="183" t="s">
        <v>131</v>
      </c>
      <c r="AL15" s="183" t="s">
        <v>367</v>
      </c>
      <c r="AM15" s="259" t="s">
        <v>365</v>
      </c>
      <c r="AN15" s="104"/>
      <c r="AO15" s="104"/>
      <c r="AP15" s="104"/>
      <c r="AQ15" s="104"/>
      <c r="AR15" s="104"/>
      <c r="AS15" s="104"/>
      <c r="AT15" s="104"/>
      <c r="AU15" s="104"/>
      <c r="AV15" s="104"/>
      <c r="AW15" s="104"/>
      <c r="AX15" s="104"/>
      <c r="AY15" s="104"/>
      <c r="AZ15" s="104"/>
      <c r="BA15" s="104"/>
      <c r="BB15" s="104"/>
      <c r="BC15" s="104"/>
      <c r="BD15" s="104"/>
      <c r="BE15" s="104"/>
    </row>
    <row r="16" spans="1:57" s="105" customFormat="1" ht="44.25" customHeight="1" x14ac:dyDescent="0.3">
      <c r="A16" s="236"/>
      <c r="B16" s="238"/>
      <c r="C16" s="238"/>
      <c r="D16" s="238"/>
      <c r="E16" s="238"/>
      <c r="F16" s="238"/>
      <c r="G16" s="245" t="s">
        <v>134</v>
      </c>
      <c r="H16" s="233"/>
      <c r="I16" s="231"/>
      <c r="J16" s="234"/>
      <c r="K16" s="231"/>
      <c r="L16" s="234"/>
      <c r="M16" s="235"/>
      <c r="N16" s="27">
        <v>2.1</v>
      </c>
      <c r="O16" s="100" t="s">
        <v>135</v>
      </c>
      <c r="P16" s="27" t="str">
        <f t="shared" si="0"/>
        <v>Probabilidad</v>
      </c>
      <c r="Q16" s="101" t="s">
        <v>136</v>
      </c>
      <c r="R16" s="101" t="s">
        <v>137</v>
      </c>
      <c r="S16" s="28" t="str">
        <f t="shared" ref="S16:S29" si="2">IF(AND(Q16="Preventivo",R16="Automático"),"50%",IF(AND(Q16="Preventivo",R16="Manual"),"40%",IF(AND(Q16="Detectivo",R16="Automático"),"40%",IF(AND(Q16="Detectivo",R16="Manual"),"30%",IF(AND(Q16="Correctivo",R16="Automático"),"35%",IF(AND(Q16="Correctivo",R16="Manual"),"25%",""))))))</f>
        <v>40%</v>
      </c>
      <c r="T16" s="101" t="s">
        <v>128</v>
      </c>
      <c r="U16" s="101" t="s">
        <v>129</v>
      </c>
      <c r="V16" s="101" t="s">
        <v>138</v>
      </c>
      <c r="W16" s="106" t="s">
        <v>139</v>
      </c>
      <c r="X16" s="103">
        <f>IFERROR(IF(AND(P15="Probabilidad",P16="Probabilidad"),(Z15-(+Z15*S16)),IF(P16="Probabilidad",(J15-(+J15*S16)),IF(P16="Impacto",Z15,""))),"")</f>
        <v>0.36</v>
      </c>
      <c r="Y16" s="30" t="str">
        <f t="shared" si="1"/>
        <v>Baja</v>
      </c>
      <c r="Z16" s="126">
        <f t="shared" ref="Z16:Z18" si="3">+X16</f>
        <v>0.36</v>
      </c>
      <c r="AA16" s="30" t="str">
        <f t="shared" ref="AA16:AA18" si="4">IFERROR(IF(AB16="","",IF(AB16&lt;=0.2,"Leve",IF(AB16&lt;=0.4,"Menor",IF(AB16&lt;=0.6,"Moderado",IF(AB16&lt;=0.8,"Mayor","Catastrófico"))))),"")</f>
        <v>Mayor</v>
      </c>
      <c r="AB16" s="28">
        <f>IFERROR(IF(AND(P15="Impacto",P16="Impacto"),(AB15-(+AB15*S16)),IF(P16="Impacto",($M$15-(+$M$15*S16)),IF(P16="Probabilidad",AB15,""))),"")</f>
        <v>0.8</v>
      </c>
      <c r="AC16" s="231"/>
      <c r="AD16" s="251"/>
      <c r="AE16" s="231"/>
      <c r="AF16" s="251"/>
      <c r="AG16" s="253"/>
      <c r="AH16" s="255"/>
      <c r="AI16" s="238"/>
      <c r="AJ16" s="184"/>
      <c r="AK16" s="184"/>
      <c r="AL16" s="184"/>
      <c r="AM16" s="260"/>
      <c r="AN16" s="104"/>
      <c r="AO16" s="104"/>
      <c r="AP16" s="104"/>
      <c r="AQ16" s="104"/>
      <c r="AR16" s="104"/>
      <c r="AS16" s="104"/>
      <c r="AT16" s="104"/>
      <c r="AU16" s="104"/>
      <c r="AV16" s="104"/>
      <c r="AW16" s="104"/>
      <c r="AX16" s="104"/>
      <c r="AY16" s="104"/>
      <c r="AZ16" s="104"/>
      <c r="BA16" s="104"/>
      <c r="BB16" s="104"/>
      <c r="BC16" s="104"/>
      <c r="BD16" s="104"/>
      <c r="BE16" s="104"/>
    </row>
    <row r="17" spans="1:57" s="105" customFormat="1" ht="45.75" customHeight="1" x14ac:dyDescent="0.3">
      <c r="A17" s="236"/>
      <c r="B17" s="238"/>
      <c r="C17" s="238"/>
      <c r="D17" s="238"/>
      <c r="E17" s="238"/>
      <c r="F17" s="238"/>
      <c r="G17" s="246"/>
      <c r="H17" s="233"/>
      <c r="I17" s="231"/>
      <c r="J17" s="234"/>
      <c r="K17" s="231"/>
      <c r="L17" s="234"/>
      <c r="M17" s="235"/>
      <c r="N17" s="27">
        <v>2.2000000000000002</v>
      </c>
      <c r="O17" s="100" t="s">
        <v>140</v>
      </c>
      <c r="P17" s="27" t="str">
        <f t="shared" si="0"/>
        <v>Probabilidad</v>
      </c>
      <c r="Q17" s="101" t="s">
        <v>126</v>
      </c>
      <c r="R17" s="101" t="s">
        <v>127</v>
      </c>
      <c r="S17" s="28" t="str">
        <f t="shared" si="2"/>
        <v>40%</v>
      </c>
      <c r="T17" s="101" t="s">
        <v>128</v>
      </c>
      <c r="U17" s="101" t="s">
        <v>141</v>
      </c>
      <c r="V17" s="101" t="s">
        <v>138</v>
      </c>
      <c r="W17" s="106" t="s">
        <v>142</v>
      </c>
      <c r="X17" s="125">
        <f>IFERROR(IF(AND(P16="Probabilidad",P17="Probabilidad"),(Z16-(+Z16*S17)),IF(AND(P16="Impacto",P17="Probabilidad"),(Z15-(+Z15*S17)),IF(P17="Impacto",Z16,""))),"")</f>
        <v>0.216</v>
      </c>
      <c r="Y17" s="30" t="str">
        <f t="shared" si="1"/>
        <v>Baja</v>
      </c>
      <c r="Z17" s="126">
        <f t="shared" si="3"/>
        <v>0.216</v>
      </c>
      <c r="AA17" s="30" t="str">
        <f t="shared" si="4"/>
        <v>Mayor</v>
      </c>
      <c r="AB17" s="28">
        <f>IFERROR(IF(AND(P16="Impacto",P17="Impacto"),(AB16-(+AB16*S17)),IF(AND(P16="Probabilidad",P17="Impacto"),(AB15-(+AB15*S17)),IF(P17="Probabilidad",AB16,""))),"")</f>
        <v>0.8</v>
      </c>
      <c r="AC17" s="231"/>
      <c r="AD17" s="251"/>
      <c r="AE17" s="231"/>
      <c r="AF17" s="251"/>
      <c r="AG17" s="253"/>
      <c r="AH17" s="255"/>
      <c r="AI17" s="238"/>
      <c r="AJ17" s="184"/>
      <c r="AK17" s="184"/>
      <c r="AL17" s="184"/>
      <c r="AM17" s="260"/>
      <c r="AN17" s="104"/>
      <c r="AO17" s="104"/>
      <c r="AP17" s="104"/>
      <c r="AQ17" s="104"/>
      <c r="AR17" s="104"/>
      <c r="AS17" s="104"/>
      <c r="AT17" s="104"/>
      <c r="AU17" s="104"/>
      <c r="AV17" s="104"/>
      <c r="AW17" s="104"/>
      <c r="AX17" s="104"/>
      <c r="AY17" s="104"/>
      <c r="AZ17" s="104"/>
      <c r="BA17" s="104"/>
      <c r="BB17" s="104"/>
      <c r="BC17" s="104"/>
      <c r="BD17" s="104"/>
      <c r="BE17" s="104"/>
    </row>
    <row r="18" spans="1:57" ht="32.25" customHeight="1" x14ac:dyDescent="0.25">
      <c r="A18" s="236"/>
      <c r="B18" s="238"/>
      <c r="C18" s="238"/>
      <c r="D18" s="238"/>
      <c r="E18" s="238"/>
      <c r="F18" s="238"/>
      <c r="G18" s="99" t="s">
        <v>143</v>
      </c>
      <c r="H18" s="233"/>
      <c r="I18" s="231"/>
      <c r="J18" s="234"/>
      <c r="K18" s="231"/>
      <c r="L18" s="234"/>
      <c r="M18" s="235"/>
      <c r="N18" s="27">
        <v>3</v>
      </c>
      <c r="O18" s="100" t="s">
        <v>144</v>
      </c>
      <c r="P18" s="27" t="str">
        <f t="shared" si="0"/>
        <v>Probabilidad</v>
      </c>
      <c r="Q18" s="101" t="s">
        <v>126</v>
      </c>
      <c r="R18" s="101" t="s">
        <v>127</v>
      </c>
      <c r="S18" s="28" t="str">
        <f t="shared" si="2"/>
        <v>40%</v>
      </c>
      <c r="T18" s="101" t="s">
        <v>128</v>
      </c>
      <c r="U18" s="101" t="s">
        <v>129</v>
      </c>
      <c r="V18" s="101" t="s">
        <v>138</v>
      </c>
      <c r="W18" s="107" t="s">
        <v>145</v>
      </c>
      <c r="X18" s="125">
        <f>IFERROR(IF(AND(P17="Probabilidad",P18="Probabilidad"),(Z17-(+Z17*S18)),IF(AND(P17="Impacto",P18="Probabilidad"),(Z16-(+Z16*S18)),IF(P18="Impacto",Z17,""))),"")</f>
        <v>0.12959999999999999</v>
      </c>
      <c r="Y18" s="30" t="str">
        <f t="shared" si="1"/>
        <v>Muy Baja</v>
      </c>
      <c r="Z18" s="126">
        <f t="shared" si="3"/>
        <v>0.12959999999999999</v>
      </c>
      <c r="AA18" s="30" t="str">
        <f t="shared" si="4"/>
        <v>Mayor</v>
      </c>
      <c r="AB18" s="28">
        <f>IFERROR(IF(AND(P17="Impacto",P18="Impacto"),(AB17-(+AB17*S18)),IF(AND(P17="Probabilidad",P18="Impacto"),(AB16-(+AB16*S18)),IF(P18="Probabilidad",AB17,""))),"")</f>
        <v>0.8</v>
      </c>
      <c r="AC18" s="231"/>
      <c r="AD18" s="251"/>
      <c r="AE18" s="231"/>
      <c r="AF18" s="251"/>
      <c r="AG18" s="253"/>
      <c r="AH18" s="255"/>
      <c r="AI18" s="238"/>
      <c r="AJ18" s="184"/>
      <c r="AK18" s="184"/>
      <c r="AL18" s="184"/>
      <c r="AM18" s="260"/>
      <c r="AN18" s="86"/>
      <c r="AO18" s="86"/>
      <c r="AP18" s="86"/>
      <c r="AQ18" s="86"/>
      <c r="AR18" s="86"/>
      <c r="AS18" s="86"/>
      <c r="AT18" s="86"/>
      <c r="AU18" s="86"/>
      <c r="AV18" s="86"/>
      <c r="AW18" s="86"/>
      <c r="AX18" s="86"/>
      <c r="AY18" s="86"/>
      <c r="AZ18" s="86"/>
      <c r="BA18" s="86"/>
      <c r="BB18" s="86"/>
      <c r="BC18" s="86"/>
      <c r="BD18" s="86"/>
      <c r="BE18" s="86"/>
    </row>
    <row r="19" spans="1:57" ht="76.5" customHeight="1" x14ac:dyDescent="0.25">
      <c r="A19" s="236"/>
      <c r="B19" s="238"/>
      <c r="C19" s="238"/>
      <c r="D19" s="238"/>
      <c r="E19" s="238"/>
      <c r="F19" s="238"/>
      <c r="G19" s="99" t="s">
        <v>146</v>
      </c>
      <c r="H19" s="233"/>
      <c r="I19" s="231"/>
      <c r="J19" s="234"/>
      <c r="K19" s="231"/>
      <c r="L19" s="234"/>
      <c r="M19" s="235"/>
      <c r="N19" s="27">
        <v>4</v>
      </c>
      <c r="O19" s="100" t="s">
        <v>147</v>
      </c>
      <c r="P19" s="27" t="str">
        <f t="shared" si="0"/>
        <v>Probabilidad</v>
      </c>
      <c r="Q19" s="101" t="s">
        <v>126</v>
      </c>
      <c r="R19" s="101" t="s">
        <v>127</v>
      </c>
      <c r="S19" s="28" t="str">
        <f t="shared" si="2"/>
        <v>40%</v>
      </c>
      <c r="T19" s="101" t="s">
        <v>128</v>
      </c>
      <c r="U19" s="101" t="s">
        <v>129</v>
      </c>
      <c r="V19" s="101" t="s">
        <v>130</v>
      </c>
      <c r="W19" s="108" t="s">
        <v>148</v>
      </c>
      <c r="X19" s="125">
        <f t="shared" ref="X19:X23" si="5">IFERROR(IF(AND(P18="Probabilidad",P19="Probabilidad"),(Z18-(+Z18*S19)),IF(AND(P18="Impacto",P19="Probabilidad"),(Z17-(+Z17*S19)),IF(P19="Impacto",Z18,""))),"")</f>
        <v>7.7759999999999996E-2</v>
      </c>
      <c r="Y19" s="30" t="str">
        <f t="shared" ref="Y19:Y23" si="6">IFERROR(IF(X19="","",IF(X19&lt;=0.2,"Muy Baja",IF(X19&lt;=0.4,"Baja",IF(X19&lt;=0.6,"Media",IF(X19&lt;=0.8,"Alta","Muy Alta"))))),"")</f>
        <v>Muy Baja</v>
      </c>
      <c r="Z19" s="126">
        <f t="shared" ref="Z19:Z23" si="7">+X19</f>
        <v>7.7759999999999996E-2</v>
      </c>
      <c r="AA19" s="30" t="str">
        <f t="shared" ref="AA19:AA23" si="8">IFERROR(IF(AB19="","",IF(AB19&lt;=0.2,"Leve",IF(AB19&lt;=0.4,"Menor",IF(AB19&lt;=0.6,"Moderado",IF(AB19&lt;=0.8,"Mayor","Catastrófico"))))),"")</f>
        <v>Mayor</v>
      </c>
      <c r="AB19" s="28">
        <f t="shared" ref="AB19:AB23" si="9">IFERROR(IF(AND(P18="Impacto",P19="Impacto"),(AB18-(+AB18*S19)),IF(AND(P18="Probabilidad",P19="Impacto"),(AB17-(+AB17*S19)),IF(P19="Probabilidad",AB18,""))),"")</f>
        <v>0.8</v>
      </c>
      <c r="AC19" s="231"/>
      <c r="AD19" s="251"/>
      <c r="AE19" s="231"/>
      <c r="AF19" s="251"/>
      <c r="AG19" s="253"/>
      <c r="AH19" s="255"/>
      <c r="AI19" s="238"/>
      <c r="AJ19" s="184"/>
      <c r="AK19" s="184"/>
      <c r="AL19" s="184"/>
      <c r="AM19" s="260"/>
      <c r="AN19" s="86"/>
      <c r="AO19" s="86"/>
      <c r="AP19" s="86"/>
      <c r="AQ19" s="86"/>
      <c r="AR19" s="86"/>
      <c r="AS19" s="86"/>
      <c r="AT19" s="86"/>
      <c r="AU19" s="86"/>
      <c r="AV19" s="86"/>
      <c r="AW19" s="86"/>
      <c r="AX19" s="86"/>
      <c r="AY19" s="86"/>
      <c r="AZ19" s="86"/>
      <c r="BA19" s="86"/>
      <c r="BB19" s="86"/>
      <c r="BC19" s="86"/>
      <c r="BD19" s="86"/>
      <c r="BE19" s="86"/>
    </row>
    <row r="20" spans="1:57" ht="44.25" customHeight="1" x14ac:dyDescent="0.25">
      <c r="A20" s="236"/>
      <c r="B20" s="238"/>
      <c r="C20" s="238"/>
      <c r="D20" s="238"/>
      <c r="E20" s="238"/>
      <c r="F20" s="238"/>
      <c r="G20" s="99" t="s">
        <v>149</v>
      </c>
      <c r="H20" s="233"/>
      <c r="I20" s="231"/>
      <c r="J20" s="234"/>
      <c r="K20" s="231"/>
      <c r="L20" s="234"/>
      <c r="M20" s="235"/>
      <c r="N20" s="27">
        <v>5</v>
      </c>
      <c r="O20" s="109" t="s">
        <v>150</v>
      </c>
      <c r="P20" s="27" t="str">
        <f t="shared" si="0"/>
        <v>Probabilidad</v>
      </c>
      <c r="Q20" s="101" t="s">
        <v>126</v>
      </c>
      <c r="R20" s="101" t="s">
        <v>127</v>
      </c>
      <c r="S20" s="28" t="str">
        <f t="shared" si="2"/>
        <v>40%</v>
      </c>
      <c r="T20" s="101" t="s">
        <v>128</v>
      </c>
      <c r="U20" s="101" t="s">
        <v>141</v>
      </c>
      <c r="V20" s="101" t="s">
        <v>138</v>
      </c>
      <c r="W20" s="108" t="s">
        <v>151</v>
      </c>
      <c r="X20" s="125">
        <f t="shared" si="5"/>
        <v>4.6655999999999996E-2</v>
      </c>
      <c r="Y20" s="30" t="str">
        <f t="shared" si="6"/>
        <v>Muy Baja</v>
      </c>
      <c r="Z20" s="126">
        <f t="shared" si="7"/>
        <v>4.6655999999999996E-2</v>
      </c>
      <c r="AA20" s="30" t="str">
        <f t="shared" si="8"/>
        <v>Mayor</v>
      </c>
      <c r="AB20" s="28">
        <f t="shared" si="9"/>
        <v>0.8</v>
      </c>
      <c r="AC20" s="231"/>
      <c r="AD20" s="251"/>
      <c r="AE20" s="231"/>
      <c r="AF20" s="251"/>
      <c r="AG20" s="253"/>
      <c r="AH20" s="255"/>
      <c r="AI20" s="238"/>
      <c r="AJ20" s="184"/>
      <c r="AK20" s="184"/>
      <c r="AL20" s="184"/>
      <c r="AM20" s="260"/>
      <c r="AN20" s="86"/>
      <c r="AO20" s="86"/>
      <c r="AP20" s="86"/>
      <c r="AQ20" s="86"/>
      <c r="AR20" s="86"/>
      <c r="AS20" s="86"/>
      <c r="AT20" s="86"/>
      <c r="AU20" s="86"/>
      <c r="AV20" s="86"/>
      <c r="AW20" s="86"/>
      <c r="AX20" s="86"/>
      <c r="AY20" s="86"/>
      <c r="AZ20" s="86"/>
      <c r="BA20" s="86"/>
      <c r="BB20" s="86"/>
      <c r="BC20" s="86"/>
      <c r="BD20" s="86"/>
      <c r="BE20" s="86"/>
    </row>
    <row r="21" spans="1:57" ht="54.75" customHeight="1" x14ac:dyDescent="0.25">
      <c r="A21" s="236"/>
      <c r="B21" s="238"/>
      <c r="C21" s="238"/>
      <c r="D21" s="238"/>
      <c r="E21" s="238"/>
      <c r="F21" s="238"/>
      <c r="G21" s="99" t="s">
        <v>152</v>
      </c>
      <c r="H21" s="233"/>
      <c r="I21" s="231"/>
      <c r="J21" s="234"/>
      <c r="K21" s="231"/>
      <c r="L21" s="234"/>
      <c r="M21" s="235"/>
      <c r="N21" s="27">
        <v>6</v>
      </c>
      <c r="O21" s="100" t="s">
        <v>153</v>
      </c>
      <c r="P21" s="27" t="str">
        <f t="shared" si="0"/>
        <v>Probabilidad</v>
      </c>
      <c r="Q21" s="101" t="s">
        <v>126</v>
      </c>
      <c r="R21" s="101" t="s">
        <v>127</v>
      </c>
      <c r="S21" s="28" t="str">
        <f t="shared" si="2"/>
        <v>40%</v>
      </c>
      <c r="T21" s="101" t="s">
        <v>128</v>
      </c>
      <c r="U21" s="101" t="s">
        <v>141</v>
      </c>
      <c r="V21" s="101" t="s">
        <v>138</v>
      </c>
      <c r="W21" s="108" t="s">
        <v>154</v>
      </c>
      <c r="X21" s="125">
        <f t="shared" si="5"/>
        <v>2.7993599999999997E-2</v>
      </c>
      <c r="Y21" s="30" t="str">
        <f t="shared" si="6"/>
        <v>Muy Baja</v>
      </c>
      <c r="Z21" s="126">
        <f t="shared" si="7"/>
        <v>2.7993599999999997E-2</v>
      </c>
      <c r="AA21" s="30" t="str">
        <f t="shared" si="8"/>
        <v>Mayor</v>
      </c>
      <c r="AB21" s="28">
        <f t="shared" si="9"/>
        <v>0.8</v>
      </c>
      <c r="AC21" s="231"/>
      <c r="AD21" s="251"/>
      <c r="AE21" s="231"/>
      <c r="AF21" s="251"/>
      <c r="AG21" s="253"/>
      <c r="AH21" s="255"/>
      <c r="AI21" s="238"/>
      <c r="AJ21" s="184"/>
      <c r="AK21" s="184"/>
      <c r="AL21" s="184"/>
      <c r="AM21" s="260"/>
      <c r="AN21" s="86"/>
      <c r="AO21" s="86"/>
      <c r="AP21" s="86"/>
      <c r="AQ21" s="86"/>
      <c r="AR21" s="86"/>
      <c r="AS21" s="86"/>
      <c r="AT21" s="86"/>
      <c r="AU21" s="86"/>
      <c r="AV21" s="86"/>
      <c r="AW21" s="86"/>
      <c r="AX21" s="86"/>
      <c r="AY21" s="86"/>
      <c r="AZ21" s="86"/>
      <c r="BA21" s="86"/>
      <c r="BB21" s="86"/>
      <c r="BC21" s="86"/>
      <c r="BD21" s="86"/>
      <c r="BE21" s="86"/>
    </row>
    <row r="22" spans="1:57" ht="66.599999999999994" x14ac:dyDescent="0.25">
      <c r="A22" s="236"/>
      <c r="B22" s="238"/>
      <c r="C22" s="238"/>
      <c r="D22" s="238"/>
      <c r="E22" s="238"/>
      <c r="F22" s="238"/>
      <c r="G22" s="99" t="s">
        <v>155</v>
      </c>
      <c r="H22" s="233"/>
      <c r="I22" s="231"/>
      <c r="J22" s="234"/>
      <c r="K22" s="231"/>
      <c r="L22" s="234"/>
      <c r="M22" s="235"/>
      <c r="N22" s="27">
        <v>7</v>
      </c>
      <c r="O22" s="100" t="s">
        <v>156</v>
      </c>
      <c r="P22" s="27" t="str">
        <f t="shared" si="0"/>
        <v>Probabilidad</v>
      </c>
      <c r="Q22" s="101" t="s">
        <v>126</v>
      </c>
      <c r="R22" s="101" t="s">
        <v>127</v>
      </c>
      <c r="S22" s="28" t="str">
        <f t="shared" si="2"/>
        <v>40%</v>
      </c>
      <c r="T22" s="101" t="s">
        <v>128</v>
      </c>
      <c r="U22" s="101" t="s">
        <v>141</v>
      </c>
      <c r="V22" s="101" t="s">
        <v>130</v>
      </c>
      <c r="W22" s="108" t="s">
        <v>157</v>
      </c>
      <c r="X22" s="125">
        <f t="shared" si="5"/>
        <v>1.6796159999999997E-2</v>
      </c>
      <c r="Y22" s="30" t="str">
        <f t="shared" si="6"/>
        <v>Muy Baja</v>
      </c>
      <c r="Z22" s="126">
        <f t="shared" si="7"/>
        <v>1.6796159999999997E-2</v>
      </c>
      <c r="AA22" s="30" t="str">
        <f t="shared" si="8"/>
        <v>Mayor</v>
      </c>
      <c r="AB22" s="28">
        <f t="shared" si="9"/>
        <v>0.8</v>
      </c>
      <c r="AC22" s="231"/>
      <c r="AD22" s="251"/>
      <c r="AE22" s="231"/>
      <c r="AF22" s="251"/>
      <c r="AG22" s="253"/>
      <c r="AH22" s="255"/>
      <c r="AI22" s="238"/>
      <c r="AJ22" s="184"/>
      <c r="AK22" s="184"/>
      <c r="AL22" s="184"/>
      <c r="AM22" s="260"/>
      <c r="AN22" s="86"/>
      <c r="AO22" s="86"/>
      <c r="AP22" s="86"/>
      <c r="AQ22" s="86"/>
      <c r="AR22" s="86"/>
      <c r="AS22" s="86"/>
      <c r="AT22" s="86"/>
      <c r="AU22" s="86"/>
      <c r="AV22" s="86"/>
      <c r="AW22" s="86"/>
      <c r="AX22" s="86"/>
      <c r="AY22" s="86"/>
      <c r="AZ22" s="86"/>
      <c r="BA22" s="86"/>
      <c r="BB22" s="86"/>
      <c r="BC22" s="86"/>
      <c r="BD22" s="86"/>
      <c r="BE22" s="86"/>
    </row>
    <row r="23" spans="1:57" ht="84" customHeight="1" x14ac:dyDescent="0.25">
      <c r="A23" s="236"/>
      <c r="B23" s="238"/>
      <c r="C23" s="238"/>
      <c r="D23" s="238"/>
      <c r="E23" s="238"/>
      <c r="F23" s="238"/>
      <c r="G23" s="106" t="s">
        <v>158</v>
      </c>
      <c r="H23" s="233"/>
      <c r="I23" s="231"/>
      <c r="J23" s="234"/>
      <c r="K23" s="231"/>
      <c r="L23" s="234"/>
      <c r="M23" s="235"/>
      <c r="N23" s="27">
        <v>8</v>
      </c>
      <c r="O23" s="110" t="s">
        <v>159</v>
      </c>
      <c r="P23" s="27" t="str">
        <f t="shared" ref="P23:P30" si="10">IF(OR(Q23="Preventivo",Q23="Detectivo"),"Probabilidad",IF(Q23="Correctivo","Impacto",""))</f>
        <v>Probabilidad</v>
      </c>
      <c r="Q23" s="101" t="s">
        <v>126</v>
      </c>
      <c r="R23" s="101" t="s">
        <v>127</v>
      </c>
      <c r="S23" s="28" t="str">
        <f t="shared" si="2"/>
        <v>40%</v>
      </c>
      <c r="T23" s="101" t="s">
        <v>128</v>
      </c>
      <c r="U23" s="101" t="s">
        <v>141</v>
      </c>
      <c r="V23" s="101" t="s">
        <v>138</v>
      </c>
      <c r="W23" s="107" t="s">
        <v>160</v>
      </c>
      <c r="X23" s="125">
        <f t="shared" si="5"/>
        <v>1.0077695999999997E-2</v>
      </c>
      <c r="Y23" s="30" t="str">
        <f t="shared" si="6"/>
        <v>Muy Baja</v>
      </c>
      <c r="Z23" s="126">
        <f t="shared" si="7"/>
        <v>1.0077695999999997E-2</v>
      </c>
      <c r="AA23" s="30" t="str">
        <f t="shared" si="8"/>
        <v>Mayor</v>
      </c>
      <c r="AB23" s="28">
        <f t="shared" si="9"/>
        <v>0.8</v>
      </c>
      <c r="AC23" s="231"/>
      <c r="AD23" s="251"/>
      <c r="AE23" s="231"/>
      <c r="AF23" s="251"/>
      <c r="AG23" s="253"/>
      <c r="AH23" s="255"/>
      <c r="AI23" s="238"/>
      <c r="AJ23" s="184"/>
      <c r="AK23" s="184"/>
      <c r="AL23" s="184"/>
      <c r="AM23" s="260"/>
      <c r="AN23" s="86"/>
      <c r="AO23" s="86"/>
      <c r="AP23" s="86"/>
      <c r="AQ23" s="86"/>
      <c r="AR23" s="86"/>
      <c r="AS23" s="86"/>
      <c r="AT23" s="86"/>
      <c r="AU23" s="86"/>
      <c r="AV23" s="86"/>
      <c r="AW23" s="86"/>
      <c r="AX23" s="86"/>
      <c r="AY23" s="86"/>
      <c r="AZ23" s="86"/>
      <c r="BA23" s="86"/>
      <c r="BB23" s="86"/>
      <c r="BC23" s="86"/>
      <c r="BD23" s="86"/>
      <c r="BE23" s="86"/>
    </row>
    <row r="24" spans="1:57" ht="113.25" customHeight="1" x14ac:dyDescent="0.25">
      <c r="A24" s="236"/>
      <c r="B24" s="238"/>
      <c r="C24" s="238"/>
      <c r="D24" s="238"/>
      <c r="E24" s="238"/>
      <c r="F24" s="238"/>
      <c r="G24" s="99" t="s">
        <v>161</v>
      </c>
      <c r="H24" s="233"/>
      <c r="I24" s="231"/>
      <c r="J24" s="234"/>
      <c r="K24" s="231"/>
      <c r="L24" s="234"/>
      <c r="M24" s="235"/>
      <c r="N24" s="27">
        <v>9</v>
      </c>
      <c r="O24" s="100" t="s">
        <v>162</v>
      </c>
      <c r="P24" s="27" t="s">
        <v>163</v>
      </c>
      <c r="Q24" s="101" t="s">
        <v>126</v>
      </c>
      <c r="R24" s="101" t="s">
        <v>127</v>
      </c>
      <c r="S24" s="28" t="str">
        <f t="shared" si="2"/>
        <v>40%</v>
      </c>
      <c r="T24" s="101" t="s">
        <v>164</v>
      </c>
      <c r="U24" s="101" t="s">
        <v>141</v>
      </c>
      <c r="V24" s="101" t="s">
        <v>138</v>
      </c>
      <c r="W24" s="127" t="s">
        <v>165</v>
      </c>
      <c r="X24" s="125">
        <f t="shared" ref="X24:X25" si="11">IFERROR(IF(AND(P23="Probabilidad",P24="Probabilidad"),(Z23-(+Z23*S24)),IF(AND(P23="Impacto",P24="Probabilidad"),(Z22-(+Z22*S24)),IF(P24="Impacto",Z23,""))),"")</f>
        <v>6.0466175999999983E-3</v>
      </c>
      <c r="Y24" s="30" t="str">
        <f t="shared" ref="Y24:Y25" si="12">IFERROR(IF(X24="","",IF(X24&lt;=0.2,"Muy Baja",IF(X24&lt;=0.4,"Baja",IF(X24&lt;=0.6,"Media",IF(X24&lt;=0.8,"Alta","Muy Alta"))))),"")</f>
        <v>Muy Baja</v>
      </c>
      <c r="Z24" s="126">
        <f t="shared" ref="Z24:Z25" si="13">+X24</f>
        <v>6.0466175999999983E-3</v>
      </c>
      <c r="AA24" s="30" t="str">
        <f t="shared" ref="AA24" si="14">IFERROR(IF(AB24="","",IF(AB24&lt;=0.2,"Leve",IF(AB24&lt;=0.4,"Menor",IF(AB24&lt;=0.6,"Moderado",IF(AB24&lt;=0.8,"Mayor","Catastrófico"))))),"")</f>
        <v>Mayor</v>
      </c>
      <c r="AB24" s="28">
        <f t="shared" ref="AB24" si="15">IFERROR(IF(AND(P23="Impacto",P24="Impacto"),(AB23-(+AB23*S24)),IF(AND(P23="Probabilidad",P24="Impacto"),(AB22-(+AB22*S24)),IF(P24="Probabilidad",AB23,""))),"")</f>
        <v>0.8</v>
      </c>
      <c r="AC24" s="231"/>
      <c r="AD24" s="251"/>
      <c r="AE24" s="231"/>
      <c r="AF24" s="251"/>
      <c r="AG24" s="253"/>
      <c r="AH24" s="255"/>
      <c r="AI24" s="238"/>
      <c r="AJ24" s="184"/>
      <c r="AK24" s="184"/>
      <c r="AL24" s="184"/>
      <c r="AM24" s="260"/>
      <c r="AN24" s="86"/>
      <c r="AO24" s="86"/>
      <c r="AP24" s="86"/>
      <c r="AQ24" s="86"/>
      <c r="AR24" s="86"/>
      <c r="AS24" s="86"/>
      <c r="AT24" s="86"/>
      <c r="AU24" s="86"/>
      <c r="AV24" s="86"/>
      <c r="AW24" s="86"/>
      <c r="AX24" s="86"/>
      <c r="AY24" s="86"/>
      <c r="AZ24" s="86"/>
      <c r="BA24" s="86"/>
      <c r="BB24" s="86"/>
      <c r="BC24" s="86"/>
      <c r="BD24" s="86"/>
      <c r="BE24" s="86"/>
    </row>
    <row r="25" spans="1:57" ht="43.5" customHeight="1" x14ac:dyDescent="0.25">
      <c r="A25" s="236"/>
      <c r="B25" s="238"/>
      <c r="C25" s="238"/>
      <c r="D25" s="238"/>
      <c r="E25" s="238"/>
      <c r="F25" s="238"/>
      <c r="G25" s="99" t="s">
        <v>166</v>
      </c>
      <c r="H25" s="233"/>
      <c r="I25" s="231"/>
      <c r="J25" s="234"/>
      <c r="K25" s="231"/>
      <c r="L25" s="234"/>
      <c r="M25" s="235"/>
      <c r="N25" s="27">
        <v>10</v>
      </c>
      <c r="O25" s="100" t="s">
        <v>167</v>
      </c>
      <c r="P25" s="27" t="str">
        <f t="shared" si="10"/>
        <v>Probabilidad</v>
      </c>
      <c r="Q25" s="101" t="s">
        <v>136</v>
      </c>
      <c r="R25" s="101" t="s">
        <v>127</v>
      </c>
      <c r="S25" s="28" t="str">
        <f t="shared" si="2"/>
        <v>30%</v>
      </c>
      <c r="T25" s="101" t="s">
        <v>128</v>
      </c>
      <c r="U25" s="101" t="s">
        <v>141</v>
      </c>
      <c r="V25" s="101" t="s">
        <v>138</v>
      </c>
      <c r="W25" s="107" t="s">
        <v>168</v>
      </c>
      <c r="X25" s="125">
        <f t="shared" si="11"/>
        <v>4.2326323199999988E-3</v>
      </c>
      <c r="Y25" s="30" t="str">
        <f t="shared" si="12"/>
        <v>Muy Baja</v>
      </c>
      <c r="Z25" s="126">
        <f t="shared" si="13"/>
        <v>4.2326323199999988E-3</v>
      </c>
      <c r="AA25" s="30" t="str">
        <f t="shared" ref="AA25" si="16">IFERROR(IF(AB25="","",IF(AB25&lt;=0.2,"Leve",IF(AB25&lt;=0.4,"Menor",IF(AB25&lt;=0.6,"Moderado",IF(AB25&lt;=0.8,"Mayor","Catastrófico"))))),"")</f>
        <v>Mayor</v>
      </c>
      <c r="AB25" s="28">
        <f t="shared" ref="AB25" si="17">IFERROR(IF(AND(P24="Impacto",P25="Impacto"),(AB24-(+AB24*S25)),IF(AND(P24="Probabilidad",P25="Impacto"),(AB23-(+AB23*S25)),IF(P25="Probabilidad",AB24,""))),"")</f>
        <v>0.8</v>
      </c>
      <c r="AC25" s="231"/>
      <c r="AD25" s="251"/>
      <c r="AE25" s="231"/>
      <c r="AF25" s="251"/>
      <c r="AG25" s="253"/>
      <c r="AH25" s="255"/>
      <c r="AI25" s="238"/>
      <c r="AJ25" s="184"/>
      <c r="AK25" s="184"/>
      <c r="AL25" s="184"/>
      <c r="AM25" s="260"/>
      <c r="AN25" s="86"/>
      <c r="AO25" s="86"/>
      <c r="AP25" s="86"/>
      <c r="AQ25" s="86"/>
      <c r="AR25" s="86"/>
      <c r="AS25" s="86"/>
      <c r="AT25" s="86"/>
      <c r="AU25" s="86"/>
      <c r="AV25" s="86"/>
      <c r="AW25" s="86"/>
      <c r="AX25" s="86"/>
      <c r="AY25" s="86"/>
      <c r="AZ25" s="86"/>
      <c r="BA25" s="86"/>
      <c r="BB25" s="86"/>
      <c r="BC25" s="86"/>
      <c r="BD25" s="86"/>
      <c r="BE25" s="86"/>
    </row>
    <row r="26" spans="1:57" ht="168.75" customHeight="1" x14ac:dyDescent="0.25">
      <c r="A26" s="236"/>
      <c r="B26" s="238"/>
      <c r="C26" s="238"/>
      <c r="D26" s="238"/>
      <c r="E26" s="238"/>
      <c r="F26" s="238"/>
      <c r="G26" s="99" t="s">
        <v>169</v>
      </c>
      <c r="H26" s="233"/>
      <c r="I26" s="231"/>
      <c r="J26" s="234"/>
      <c r="K26" s="231"/>
      <c r="L26" s="234"/>
      <c r="M26" s="235"/>
      <c r="N26" s="27">
        <v>11</v>
      </c>
      <c r="O26" s="100" t="s">
        <v>170</v>
      </c>
      <c r="P26" s="27" t="str">
        <f t="shared" si="10"/>
        <v>Probabilidad</v>
      </c>
      <c r="Q26" s="101" t="s">
        <v>126</v>
      </c>
      <c r="R26" s="101" t="s">
        <v>127</v>
      </c>
      <c r="S26" s="28" t="str">
        <f t="shared" si="2"/>
        <v>40%</v>
      </c>
      <c r="T26" s="101" t="s">
        <v>164</v>
      </c>
      <c r="U26" s="101" t="s">
        <v>129</v>
      </c>
      <c r="V26" s="101" t="s">
        <v>138</v>
      </c>
      <c r="W26" s="107" t="s">
        <v>171</v>
      </c>
      <c r="X26" s="125">
        <f t="shared" ref="X26:X32" si="18">IFERROR(IF(AND(P25="Probabilidad",P26="Probabilidad"),(Z25-(+Z25*S26)),IF(AND(P25="Impacto",P26="Probabilidad"),(Z24-(+Z24*S26)),IF(P26="Impacto",Z25,""))),"")</f>
        <v>2.5395793919999994E-3</v>
      </c>
      <c r="Y26" s="30" t="str">
        <f t="shared" ref="Y26:Y32" si="19">IFERROR(IF(X26="","",IF(X26&lt;=0.2,"Muy Baja",IF(X26&lt;=0.4,"Baja",IF(X26&lt;=0.6,"Media",IF(X26&lt;=0.8,"Alta","Muy Alta"))))),"")</f>
        <v>Muy Baja</v>
      </c>
      <c r="Z26" s="126">
        <f t="shared" ref="Z26:Z32" si="20">+X26</f>
        <v>2.5395793919999994E-3</v>
      </c>
      <c r="AA26" s="30" t="str">
        <f t="shared" ref="AA26:AA32" si="21">IFERROR(IF(AB26="","",IF(AB26&lt;=0.2,"Leve",IF(AB26&lt;=0.4,"Menor",IF(AB26&lt;=0.6,"Moderado",IF(AB26&lt;=0.8,"Mayor","Catastrófico"))))),"")</f>
        <v>Mayor</v>
      </c>
      <c r="AB26" s="28">
        <f t="shared" ref="AB26:AB32" si="22">IFERROR(IF(AND(P25="Impacto",P26="Impacto"),(AB25-(+AB25*S26)),IF(AND(P25="Probabilidad",P26="Impacto"),(AB24-(+AB24*S26)),IF(P26="Probabilidad",AB25,""))),"")</f>
        <v>0.8</v>
      </c>
      <c r="AC26" s="231"/>
      <c r="AD26" s="251"/>
      <c r="AE26" s="231"/>
      <c r="AF26" s="251"/>
      <c r="AG26" s="253"/>
      <c r="AH26" s="255"/>
      <c r="AI26" s="238"/>
      <c r="AJ26" s="184"/>
      <c r="AK26" s="184"/>
      <c r="AL26" s="184"/>
      <c r="AM26" s="260"/>
      <c r="AN26" s="86"/>
      <c r="AO26" s="86"/>
      <c r="AP26" s="86"/>
      <c r="AQ26" s="86"/>
      <c r="AR26" s="86"/>
      <c r="AS26" s="86"/>
      <c r="AT26" s="86"/>
      <c r="AU26" s="86"/>
      <c r="AV26" s="86"/>
      <c r="AW26" s="86"/>
      <c r="AX26" s="86"/>
      <c r="AY26" s="86"/>
      <c r="AZ26" s="86"/>
      <c r="BA26" s="86"/>
      <c r="BB26" s="86"/>
      <c r="BC26" s="86"/>
      <c r="BD26" s="86"/>
      <c r="BE26" s="86"/>
    </row>
    <row r="27" spans="1:57" ht="59.25" customHeight="1" x14ac:dyDescent="0.25">
      <c r="A27" s="236"/>
      <c r="B27" s="238"/>
      <c r="C27" s="238"/>
      <c r="D27" s="238"/>
      <c r="E27" s="238"/>
      <c r="F27" s="238"/>
      <c r="G27" s="99" t="s">
        <v>172</v>
      </c>
      <c r="H27" s="233"/>
      <c r="I27" s="231"/>
      <c r="J27" s="234"/>
      <c r="K27" s="231"/>
      <c r="L27" s="234"/>
      <c r="M27" s="235"/>
      <c r="N27" s="27">
        <v>12</v>
      </c>
      <c r="O27" s="100" t="s">
        <v>173</v>
      </c>
      <c r="P27" s="27" t="str">
        <f t="shared" si="10"/>
        <v>Probabilidad</v>
      </c>
      <c r="Q27" s="101" t="s">
        <v>126</v>
      </c>
      <c r="R27" s="101" t="s">
        <v>127</v>
      </c>
      <c r="S27" s="28" t="str">
        <f t="shared" si="2"/>
        <v>40%</v>
      </c>
      <c r="T27" s="101" t="s">
        <v>128</v>
      </c>
      <c r="U27" s="101" t="s">
        <v>141</v>
      </c>
      <c r="V27" s="101" t="s">
        <v>130</v>
      </c>
      <c r="W27" s="108" t="s">
        <v>174</v>
      </c>
      <c r="X27" s="125">
        <f t="shared" si="18"/>
        <v>1.5237476351999996E-3</v>
      </c>
      <c r="Y27" s="30" t="str">
        <f t="shared" si="19"/>
        <v>Muy Baja</v>
      </c>
      <c r="Z27" s="126">
        <f t="shared" si="20"/>
        <v>1.5237476351999996E-3</v>
      </c>
      <c r="AA27" s="30" t="str">
        <f t="shared" si="21"/>
        <v>Mayor</v>
      </c>
      <c r="AB27" s="28">
        <f t="shared" si="22"/>
        <v>0.8</v>
      </c>
      <c r="AC27" s="231"/>
      <c r="AD27" s="251"/>
      <c r="AE27" s="231"/>
      <c r="AF27" s="251"/>
      <c r="AG27" s="253"/>
      <c r="AH27" s="255"/>
      <c r="AI27" s="238"/>
      <c r="AJ27" s="184"/>
      <c r="AK27" s="184"/>
      <c r="AL27" s="184"/>
      <c r="AM27" s="260"/>
      <c r="AN27" s="86"/>
      <c r="AO27" s="86"/>
      <c r="AP27" s="86"/>
      <c r="AQ27" s="86"/>
      <c r="AR27" s="86"/>
      <c r="AS27" s="86"/>
      <c r="AT27" s="86"/>
      <c r="AU27" s="86"/>
      <c r="AV27" s="86"/>
      <c r="AW27" s="86"/>
      <c r="AX27" s="86"/>
      <c r="AY27" s="86"/>
      <c r="AZ27" s="86"/>
      <c r="BA27" s="86"/>
      <c r="BB27" s="86"/>
      <c r="BC27" s="86"/>
      <c r="BD27" s="86"/>
      <c r="BE27" s="86"/>
    </row>
    <row r="28" spans="1:57" ht="68.25" customHeight="1" x14ac:dyDescent="0.25">
      <c r="A28" s="236"/>
      <c r="B28" s="238"/>
      <c r="C28" s="238"/>
      <c r="D28" s="238"/>
      <c r="E28" s="238"/>
      <c r="F28" s="238"/>
      <c r="G28" s="99" t="s">
        <v>175</v>
      </c>
      <c r="H28" s="233"/>
      <c r="I28" s="231"/>
      <c r="J28" s="234"/>
      <c r="K28" s="231"/>
      <c r="L28" s="234"/>
      <c r="M28" s="235"/>
      <c r="N28" s="27">
        <v>13</v>
      </c>
      <c r="O28" s="100" t="s">
        <v>176</v>
      </c>
      <c r="P28" s="27" t="str">
        <f t="shared" si="10"/>
        <v>Probabilidad</v>
      </c>
      <c r="Q28" s="101" t="s">
        <v>126</v>
      </c>
      <c r="R28" s="101" t="s">
        <v>127</v>
      </c>
      <c r="S28" s="28" t="str">
        <f t="shared" ref="S28" si="23">IF(AND(Q28="Preventivo",R28="Automático"),"50%",IF(AND(Q28="Preventivo",R28="Manual"),"40%",IF(AND(Q28="Detectivo",R28="Automático"),"40%",IF(AND(Q28="Detectivo",R28="Manual"),"30%",IF(AND(Q28="Correctivo",R28="Automático"),"35%",IF(AND(Q28="Correctivo",R28="Manual"),"25%",""))))))</f>
        <v>40%</v>
      </c>
      <c r="T28" s="101" t="s">
        <v>164</v>
      </c>
      <c r="U28" s="101" t="s">
        <v>141</v>
      </c>
      <c r="V28" s="101" t="s">
        <v>138</v>
      </c>
      <c r="W28" s="107" t="s">
        <v>177</v>
      </c>
      <c r="X28" s="125">
        <f t="shared" si="18"/>
        <v>9.1424858111999966E-4</v>
      </c>
      <c r="Y28" s="30" t="str">
        <f t="shared" si="19"/>
        <v>Muy Baja</v>
      </c>
      <c r="Z28" s="126">
        <f t="shared" si="20"/>
        <v>9.1424858111999966E-4</v>
      </c>
      <c r="AA28" s="30" t="str">
        <f t="shared" si="21"/>
        <v>Mayor</v>
      </c>
      <c r="AB28" s="28">
        <f t="shared" si="22"/>
        <v>0.8</v>
      </c>
      <c r="AC28" s="231"/>
      <c r="AD28" s="251"/>
      <c r="AE28" s="231"/>
      <c r="AF28" s="251"/>
      <c r="AG28" s="253"/>
      <c r="AH28" s="255"/>
      <c r="AI28" s="238"/>
      <c r="AJ28" s="184"/>
      <c r="AK28" s="184"/>
      <c r="AL28" s="184"/>
      <c r="AM28" s="260"/>
      <c r="AN28" s="86"/>
      <c r="AO28" s="86"/>
      <c r="AP28" s="86"/>
      <c r="AQ28" s="86"/>
      <c r="AR28" s="86"/>
      <c r="AS28" s="86"/>
      <c r="AT28" s="86"/>
      <c r="AU28" s="86"/>
      <c r="AV28" s="86"/>
      <c r="AW28" s="86"/>
      <c r="AX28" s="86"/>
      <c r="AY28" s="86"/>
      <c r="AZ28" s="86"/>
      <c r="BA28" s="86"/>
      <c r="BB28" s="86"/>
      <c r="BC28" s="86"/>
      <c r="BD28" s="86"/>
      <c r="BE28" s="86"/>
    </row>
    <row r="29" spans="1:57" ht="62.25" customHeight="1" x14ac:dyDescent="0.25">
      <c r="A29" s="236"/>
      <c r="B29" s="238"/>
      <c r="C29" s="238"/>
      <c r="D29" s="238"/>
      <c r="E29" s="238"/>
      <c r="F29" s="238"/>
      <c r="G29" s="99" t="s">
        <v>178</v>
      </c>
      <c r="H29" s="233"/>
      <c r="I29" s="231"/>
      <c r="J29" s="234"/>
      <c r="K29" s="231"/>
      <c r="L29" s="234"/>
      <c r="M29" s="235"/>
      <c r="N29" s="27">
        <v>14</v>
      </c>
      <c r="O29" s="111" t="s">
        <v>179</v>
      </c>
      <c r="P29" s="27" t="str">
        <f t="shared" si="10"/>
        <v>Probabilidad</v>
      </c>
      <c r="Q29" s="101" t="s">
        <v>126</v>
      </c>
      <c r="R29" s="101" t="s">
        <v>127</v>
      </c>
      <c r="S29" s="28" t="str">
        <f t="shared" si="2"/>
        <v>40%</v>
      </c>
      <c r="T29" s="101" t="s">
        <v>128</v>
      </c>
      <c r="U29" s="101" t="s">
        <v>141</v>
      </c>
      <c r="V29" s="101" t="s">
        <v>130</v>
      </c>
      <c r="W29" s="107" t="s">
        <v>131</v>
      </c>
      <c r="X29" s="125">
        <f t="shared" si="18"/>
        <v>5.485491486719998E-4</v>
      </c>
      <c r="Y29" s="30" t="str">
        <f t="shared" si="19"/>
        <v>Muy Baja</v>
      </c>
      <c r="Z29" s="126">
        <f t="shared" si="20"/>
        <v>5.485491486719998E-4</v>
      </c>
      <c r="AA29" s="30" t="str">
        <f t="shared" si="21"/>
        <v>Mayor</v>
      </c>
      <c r="AB29" s="28">
        <f t="shared" si="22"/>
        <v>0.8</v>
      </c>
      <c r="AC29" s="231"/>
      <c r="AD29" s="251"/>
      <c r="AE29" s="231"/>
      <c r="AF29" s="251"/>
      <c r="AG29" s="253"/>
      <c r="AH29" s="255"/>
      <c r="AI29" s="238"/>
      <c r="AJ29" s="184"/>
      <c r="AK29" s="184"/>
      <c r="AL29" s="184"/>
      <c r="AM29" s="260"/>
      <c r="AN29" s="86"/>
      <c r="AO29" s="86"/>
      <c r="AP29" s="86"/>
      <c r="AQ29" s="86"/>
      <c r="AR29" s="86"/>
      <c r="AS29" s="86"/>
      <c r="AT29" s="86"/>
      <c r="AU29" s="86"/>
      <c r="AV29" s="86"/>
      <c r="AW29" s="86"/>
      <c r="AX29" s="86"/>
      <c r="AY29" s="86"/>
      <c r="AZ29" s="86"/>
      <c r="BA29" s="86"/>
      <c r="BB29" s="86"/>
      <c r="BC29" s="86"/>
      <c r="BD29" s="86"/>
      <c r="BE29" s="86"/>
    </row>
    <row r="30" spans="1:57" ht="42.75" customHeight="1" x14ac:dyDescent="0.25">
      <c r="A30" s="236"/>
      <c r="B30" s="238"/>
      <c r="C30" s="238"/>
      <c r="D30" s="238"/>
      <c r="E30" s="238"/>
      <c r="F30" s="238"/>
      <c r="G30" s="99" t="s">
        <v>180</v>
      </c>
      <c r="H30" s="233"/>
      <c r="I30" s="231"/>
      <c r="J30" s="234"/>
      <c r="K30" s="231"/>
      <c r="L30" s="234"/>
      <c r="M30" s="235"/>
      <c r="N30" s="27" t="s">
        <v>181</v>
      </c>
      <c r="O30" s="123" t="s">
        <v>182</v>
      </c>
      <c r="P30" s="27" t="str">
        <f t="shared" si="10"/>
        <v>Probabilidad</v>
      </c>
      <c r="Q30" s="101" t="s">
        <v>126</v>
      </c>
      <c r="R30" s="101" t="s">
        <v>127</v>
      </c>
      <c r="S30" s="28" t="str">
        <f t="shared" ref="S30:S32" si="24">IF(AND(Q30="Preventivo",R30="Automático"),"50%",IF(AND(Q30="Preventivo",R30="Manual"),"40%",IF(AND(Q30="Detectivo",R30="Automático"),"40%",IF(AND(Q30="Detectivo",R30="Manual"),"30%",IF(AND(Q30="Correctivo",R30="Automático"),"35%",IF(AND(Q30="Correctivo",R30="Manual"),"25%",""))))))</f>
        <v>40%</v>
      </c>
      <c r="T30" s="101" t="s">
        <v>164</v>
      </c>
      <c r="U30" s="101" t="s">
        <v>129</v>
      </c>
      <c r="V30" s="101" t="s">
        <v>138</v>
      </c>
      <c r="W30" s="107" t="s">
        <v>183</v>
      </c>
      <c r="X30" s="128">
        <f t="shared" si="18"/>
        <v>3.2912948920319987E-4</v>
      </c>
      <c r="Y30" s="30" t="str">
        <f t="shared" si="19"/>
        <v>Muy Baja</v>
      </c>
      <c r="Z30" s="126">
        <f t="shared" si="20"/>
        <v>3.2912948920319987E-4</v>
      </c>
      <c r="AA30" s="30" t="str">
        <f t="shared" si="21"/>
        <v>Mayor</v>
      </c>
      <c r="AB30" s="28">
        <f t="shared" si="22"/>
        <v>0.8</v>
      </c>
      <c r="AC30" s="231"/>
      <c r="AD30" s="251"/>
      <c r="AE30" s="231"/>
      <c r="AF30" s="251"/>
      <c r="AG30" s="253"/>
      <c r="AH30" s="255"/>
      <c r="AI30" s="238"/>
      <c r="AJ30" s="184"/>
      <c r="AK30" s="184"/>
      <c r="AL30" s="184"/>
      <c r="AM30" s="260"/>
      <c r="AN30" s="86"/>
      <c r="AO30" s="86"/>
      <c r="AP30" s="86"/>
      <c r="AQ30" s="86"/>
      <c r="AR30" s="86"/>
      <c r="AS30" s="86"/>
      <c r="AT30" s="86"/>
      <c r="AU30" s="86"/>
      <c r="AV30" s="86"/>
      <c r="AW30" s="86"/>
      <c r="AX30" s="86"/>
      <c r="AY30" s="86"/>
      <c r="AZ30" s="86"/>
      <c r="BA30" s="86"/>
      <c r="BB30" s="86"/>
      <c r="BC30" s="86"/>
      <c r="BD30" s="86"/>
      <c r="BE30" s="86"/>
    </row>
    <row r="31" spans="1:57" ht="62.25" customHeight="1" x14ac:dyDescent="0.25">
      <c r="A31" s="236"/>
      <c r="B31" s="238"/>
      <c r="C31" s="238"/>
      <c r="D31" s="238"/>
      <c r="E31" s="238"/>
      <c r="F31" s="238"/>
      <c r="G31" s="99" t="s">
        <v>184</v>
      </c>
      <c r="H31" s="233"/>
      <c r="I31" s="231"/>
      <c r="J31" s="234"/>
      <c r="K31" s="231"/>
      <c r="L31" s="234"/>
      <c r="M31" s="235"/>
      <c r="N31" s="27">
        <v>16</v>
      </c>
      <c r="O31" s="111" t="s">
        <v>185</v>
      </c>
      <c r="P31" s="27" t="str">
        <f>IF(OR(Q31="Preventivo",Q31="Detectivo"),"Probabilidad",IF(Q31="Correctivo","Impacto",""))</f>
        <v>Probabilidad</v>
      </c>
      <c r="Q31" s="101" t="s">
        <v>126</v>
      </c>
      <c r="R31" s="101" t="s">
        <v>127</v>
      </c>
      <c r="S31" s="28" t="str">
        <f t="shared" si="24"/>
        <v>40%</v>
      </c>
      <c r="T31" s="101" t="s">
        <v>128</v>
      </c>
      <c r="U31" s="101" t="s">
        <v>129</v>
      </c>
      <c r="V31" s="101" t="s">
        <v>138</v>
      </c>
      <c r="W31" s="107" t="s">
        <v>186</v>
      </c>
      <c r="X31" s="128">
        <f t="shared" si="18"/>
        <v>1.9747769352191993E-4</v>
      </c>
      <c r="Y31" s="30" t="str">
        <f t="shared" si="19"/>
        <v>Muy Baja</v>
      </c>
      <c r="Z31" s="126">
        <f t="shared" si="20"/>
        <v>1.9747769352191993E-4</v>
      </c>
      <c r="AA31" s="30" t="str">
        <f t="shared" si="21"/>
        <v>Mayor</v>
      </c>
      <c r="AB31" s="28">
        <f t="shared" si="22"/>
        <v>0.8</v>
      </c>
      <c r="AC31" s="231"/>
      <c r="AD31" s="251"/>
      <c r="AE31" s="231"/>
      <c r="AF31" s="251"/>
      <c r="AG31" s="253"/>
      <c r="AH31" s="255"/>
      <c r="AI31" s="238"/>
      <c r="AJ31" s="184"/>
      <c r="AK31" s="184"/>
      <c r="AL31" s="184"/>
      <c r="AM31" s="260"/>
      <c r="AN31" s="86"/>
      <c r="AO31" s="86"/>
      <c r="AP31" s="86"/>
      <c r="AQ31" s="86"/>
      <c r="AR31" s="86"/>
      <c r="AS31" s="86"/>
      <c r="AT31" s="86"/>
      <c r="AU31" s="86"/>
      <c r="AV31" s="86"/>
      <c r="AW31" s="86"/>
      <c r="AX31" s="86"/>
      <c r="AY31" s="86"/>
      <c r="AZ31" s="86"/>
      <c r="BA31" s="86"/>
      <c r="BB31" s="86"/>
      <c r="BC31" s="86"/>
      <c r="BD31" s="86"/>
      <c r="BE31" s="86"/>
    </row>
    <row r="32" spans="1:57" ht="63" customHeight="1" x14ac:dyDescent="0.25">
      <c r="A32" s="236"/>
      <c r="B32" s="238"/>
      <c r="C32" s="238"/>
      <c r="D32" s="238"/>
      <c r="E32" s="238"/>
      <c r="F32" s="238"/>
      <c r="G32" s="99"/>
      <c r="H32" s="233"/>
      <c r="I32" s="231"/>
      <c r="J32" s="234"/>
      <c r="K32" s="231"/>
      <c r="L32" s="234"/>
      <c r="M32" s="235"/>
      <c r="N32" s="27">
        <v>17</v>
      </c>
      <c r="O32" s="123" t="s">
        <v>187</v>
      </c>
      <c r="P32" s="27" t="str">
        <f>IF(OR(Q32="Preventivo",Q32="Detectivo"),"Probabilidad",IF(Q32="Correctivo","Impacto",""))</f>
        <v>Impacto</v>
      </c>
      <c r="Q32" s="101" t="s">
        <v>188</v>
      </c>
      <c r="R32" s="101" t="s">
        <v>127</v>
      </c>
      <c r="S32" s="28" t="str">
        <f t="shared" si="24"/>
        <v>25%</v>
      </c>
      <c r="T32" s="101" t="s">
        <v>164</v>
      </c>
      <c r="U32" s="101" t="s">
        <v>141</v>
      </c>
      <c r="V32" s="101" t="s">
        <v>138</v>
      </c>
      <c r="W32" s="107" t="s">
        <v>189</v>
      </c>
      <c r="X32" s="128">
        <f t="shared" si="18"/>
        <v>1.9747769352191993E-4</v>
      </c>
      <c r="Y32" s="30" t="str">
        <f t="shared" si="19"/>
        <v>Muy Baja</v>
      </c>
      <c r="Z32" s="126">
        <f t="shared" si="20"/>
        <v>1.9747769352191993E-4</v>
      </c>
      <c r="AA32" s="30" t="str">
        <f t="shared" si="21"/>
        <v>Moderado</v>
      </c>
      <c r="AB32" s="28">
        <f t="shared" si="22"/>
        <v>0.60000000000000009</v>
      </c>
      <c r="AC32" s="231"/>
      <c r="AD32" s="251"/>
      <c r="AE32" s="231"/>
      <c r="AF32" s="251"/>
      <c r="AG32" s="253"/>
      <c r="AH32" s="255"/>
      <c r="AI32" s="238"/>
      <c r="AJ32" s="184"/>
      <c r="AK32" s="184"/>
      <c r="AL32" s="184"/>
      <c r="AM32" s="260"/>
      <c r="AN32" s="86"/>
      <c r="AO32" s="86"/>
      <c r="AP32" s="86"/>
      <c r="AQ32" s="86"/>
      <c r="AR32" s="86"/>
      <c r="AS32" s="86"/>
      <c r="AT32" s="86"/>
      <c r="AU32" s="86"/>
      <c r="AV32" s="86"/>
      <c r="AW32" s="86"/>
      <c r="AX32" s="86"/>
      <c r="AY32" s="86"/>
      <c r="AZ32" s="86"/>
      <c r="BA32" s="86"/>
      <c r="BB32" s="86"/>
      <c r="BC32" s="86"/>
      <c r="BD32" s="86"/>
      <c r="BE32" s="86"/>
    </row>
    <row r="33" spans="1:57" ht="64.5" customHeight="1" x14ac:dyDescent="0.25">
      <c r="A33" s="236" t="s">
        <v>190</v>
      </c>
      <c r="B33" s="242" t="s">
        <v>191</v>
      </c>
      <c r="C33" s="232" t="s">
        <v>192</v>
      </c>
      <c r="D33" s="232" t="s">
        <v>193</v>
      </c>
      <c r="E33" s="232" t="s">
        <v>194</v>
      </c>
      <c r="F33" s="243" t="s">
        <v>195</v>
      </c>
      <c r="G33" s="112" t="s">
        <v>196</v>
      </c>
      <c r="H33" s="232" t="s">
        <v>197</v>
      </c>
      <c r="I33" s="230" t="s">
        <v>198</v>
      </c>
      <c r="J33" s="234">
        <f>IF(I33="","",IF(I33="Muy Baja",0.2,IF(I33="Baja",0.4,IF(I33="Media",0.6,IF(I33="Alta",0.8,IF(I33="Muy Alta",1,))))))</f>
        <v>0.4</v>
      </c>
      <c r="K33" s="230" t="s">
        <v>199</v>
      </c>
      <c r="L33" s="234">
        <f>IF(K33="","",IF(K33="Leve",0.2,IF(K33="Menor",0.4,IF(K33="Moderado",0.6,IF(K33="Mayor",0.8,IF(K33="Catastrófico",1,))))))</f>
        <v>0.6</v>
      </c>
      <c r="M33" s="235" t="str">
        <f>IF(OR(AND(I33="Muy Baja",K33="Leve"),AND(I33="Muy Baja",K33="Menor"),AND(I33="Baja",K33="Leve")),"Bajo",IF(OR(AND(I33="Muy baja",K33="Moderado"),AND(I33="Baja",K33="Menor"),AND(I33="Baja",K33="Moderado"),AND(I33="Media",K33="Leve"),AND(I33="Media",K33="Menor"),AND(I33="Media",K33="Moderado"),AND(I33="Alta",K33="Leve"),AND(I33="Alta",K33="Menor")),"Moderado",IF(OR(AND(I33="Muy Baja",K33="Mayor"),AND(I33="Baja",K33="Mayor"),AND(I33="Media",K33="Mayor"),AND(I33="Alta",K33="Moderado"),AND(I33="Alta",K33="Mayor"),AND(I33="Muy Alta",K33="Leve"),AND(I33="Muy Alta",K33="Menor"),AND(I33="Muy Alta",K33="Moderado"),AND(I33="Muy Alta",K33="Mayor")),"Alto",IF(OR(AND(I33="Muy Baja",K33="Catastrófico"),AND(I33="Baja",K33="Catastrófico"),AND(I33="Media",K33="Catastrófico"),AND(I33="Alta",K33="Catastrófico"),AND(I33="Muy Alta",K33="Catastrófico")),"Extremo",""))))</f>
        <v>Moderado</v>
      </c>
      <c r="N33" s="27">
        <v>1</v>
      </c>
      <c r="O33" s="113" t="s">
        <v>200</v>
      </c>
      <c r="P33" s="27" t="str">
        <f>IF(OR(Q33="Preventivo",Q33="Detectivo"),"Probabilidad",IF(Q33="Correctivo","Impacto",""))</f>
        <v>Probabilidad</v>
      </c>
      <c r="Q33" s="101" t="s">
        <v>126</v>
      </c>
      <c r="R33" s="101" t="s">
        <v>127</v>
      </c>
      <c r="S33" s="28" t="str">
        <f>IF(AND(Q33="Preventivo",R33="Automático"),"50%",IF(AND(Q33="Preventivo",R33="Manual"),"40%",IF(AND(Q33="Detectivo",R33="Automático"),"40%",IF(AND(Q33="Detectivo",R33="Manual"),"30%",IF(AND(Q33="Correctivo",R33="Automático"),"35%",IF(AND(Q33="Correctivo",R33="Manual"),"25%",""))))))</f>
        <v>40%</v>
      </c>
      <c r="T33" s="101" t="s">
        <v>164</v>
      </c>
      <c r="U33" s="101" t="s">
        <v>129</v>
      </c>
      <c r="V33" s="101" t="s">
        <v>138</v>
      </c>
      <c r="W33" s="102" t="s">
        <v>201</v>
      </c>
      <c r="X33" s="103">
        <f>IFERROR(IF(P33="Probabilidad",(J33-(+J33*S33)),IF(P33="Impacto",J33,"")),"")</f>
        <v>0.24</v>
      </c>
      <c r="Y33" s="30" t="str">
        <f t="shared" si="1"/>
        <v>Baja</v>
      </c>
      <c r="Z33" s="126">
        <f>+X33</f>
        <v>0.24</v>
      </c>
      <c r="AA33" s="30" t="str">
        <f>IFERROR(IF(AB33="","",IF(AB33&lt;=0.2,"Leve",IF(AB33&lt;=0.4,"Menor",IF(AB33&lt;=0.6,"Moderado",IF(AB33&lt;=0.8,"Mayor","Catastrófico"))))),"")</f>
        <v>Moderado</v>
      </c>
      <c r="AB33" s="28">
        <f>IFERROR(IF(P33="Impacto",(L33-(+L33*S33)),IF(P33="Probabilidad",L33,"")),"")</f>
        <v>0.6</v>
      </c>
      <c r="AC33" s="230" t="str">
        <f>IFERROR(IF(AD33=0,"",IF(AND(AD33&gt;0,AD33&lt;=0.2),"Muy Baja",IF(AD33&lt;=0.4,"Baja",IF(AD33&lt;=0.6,"Media",IF(AD33&lt;=0.8,"Alta","Muy Alta"))))),"")</f>
        <v>Muy Baja</v>
      </c>
      <c r="AD33" s="250">
        <f>MIN(X33:X36)</f>
        <v>4.3199999999999995E-2</v>
      </c>
      <c r="AE33" s="230" t="str">
        <f>IFERROR(IF(AF33=0,"",IF(AND(AF33&gt;0,AF33&lt;=0.2),"Leve",IF(AF33&lt;=0.4,"Menor",IF(AF33&lt;=0.6,"Moderado",IF(AF33&lt;=0.8,"Mayor","Catastrófico"))))),"")</f>
        <v>Moderado</v>
      </c>
      <c r="AF33" s="250">
        <f>MIN(AB33:AB36)</f>
        <v>0.6</v>
      </c>
      <c r="AG33" s="252" t="str">
        <f>IFERROR(IF(OR(AND(Y33="Muy Baja",AA33="Leve"),AND(Y33="Muy Baja",AA33="Menor"),AND(Y33="Baja",AA33="Leve")),"Bajo",IF(OR(AND(Y33="Muy baja",AA33="Moderado"),AND(Y33="Baja",AA33="Menor"),AND(Y33="Baja",AA33="Moderado"),AND(Y33="Media",AA33="Leve"),AND(Y33="Media",AA33="Menor"),AND(Y33="Media",AA33="Moderado"),AND(Y33="Alta",AA33="Leve"),AND(Y33="Alta",AA33="Menor")),"Moderado",IF(OR(AND(Y33="Muy Baja",AA33="Mayor"),AND(Y33="Baja",AA33="Mayor"),AND(Y33="Media",AA33="Mayor"),AND(Y33="Alta",AA33="Moderado"),AND(Y33="Alta",AA33="Mayor"),AND(Y33="Muy Alta",AA33="Leve"),AND(Y33="Muy Alta",AA33="Menor"),AND(Y33="Muy Alta",AA33="Moderado"),AND(Y33="Muy Alta",AA33="Mayor")),"Alto",IF(OR(AND(Y33="Muy Baja",AA33="Catastrófico"),AND(Y33="Baja",AA33="Catastrófico"),AND(Y33="Media",AA33="Catastrófico"),AND(Y33="Alta",AA33="Catastrófico"),AND(Y33="Muy Alta",AA33="Catastrófico")),"Extremo","")))),"")</f>
        <v>Moderado</v>
      </c>
      <c r="AH33" s="248" t="s">
        <v>132</v>
      </c>
      <c r="AI33" s="271" t="s">
        <v>202</v>
      </c>
      <c r="AJ33" s="261" t="s">
        <v>363</v>
      </c>
      <c r="AK33" s="267" t="s">
        <v>131</v>
      </c>
      <c r="AL33" s="261" t="s">
        <v>368</v>
      </c>
      <c r="AM33" s="264" t="s">
        <v>366</v>
      </c>
      <c r="AN33" s="86"/>
      <c r="AO33" s="86"/>
      <c r="AP33" s="86"/>
      <c r="AQ33" s="86"/>
      <c r="AR33" s="86"/>
      <c r="AS33" s="86"/>
      <c r="AT33" s="86"/>
      <c r="AU33" s="86"/>
      <c r="AV33" s="86"/>
      <c r="AW33" s="86"/>
      <c r="AX33" s="86"/>
      <c r="AY33" s="86"/>
      <c r="AZ33" s="86"/>
      <c r="BA33" s="86"/>
      <c r="BB33" s="86"/>
      <c r="BC33" s="86"/>
      <c r="BD33" s="86"/>
      <c r="BE33" s="86"/>
    </row>
    <row r="34" spans="1:57" ht="101.25" customHeight="1" x14ac:dyDescent="0.25">
      <c r="A34" s="236"/>
      <c r="B34" s="242"/>
      <c r="C34" s="233"/>
      <c r="D34" s="233"/>
      <c r="E34" s="233"/>
      <c r="F34" s="244"/>
      <c r="G34" s="243" t="s">
        <v>203</v>
      </c>
      <c r="H34" s="233"/>
      <c r="I34" s="231"/>
      <c r="J34" s="234"/>
      <c r="K34" s="231"/>
      <c r="L34" s="234"/>
      <c r="M34" s="235"/>
      <c r="N34" s="27" t="s">
        <v>204</v>
      </c>
      <c r="O34" s="106" t="s">
        <v>176</v>
      </c>
      <c r="P34" s="27" t="str">
        <f>IF(OR(Q34="Preventivo",Q34="Detectivo"),"Probabilidad",IF(Q34="Correctivo","Impacto",""))</f>
        <v>Probabilidad</v>
      </c>
      <c r="Q34" s="101" t="s">
        <v>126</v>
      </c>
      <c r="R34" s="101" t="s">
        <v>127</v>
      </c>
      <c r="S34" s="28" t="str">
        <f t="shared" ref="S34" si="25">IF(AND(Q34="Preventivo",R34="Automático"),"50%",IF(AND(Q34="Preventivo",R34="Manual"),"40%",IF(AND(Q34="Detectivo",R34="Automático"),"40%",IF(AND(Q34="Detectivo",R34="Manual"),"30%",IF(AND(Q34="Correctivo",R34="Automático"),"35%",IF(AND(Q34="Correctivo",R34="Manual"),"25%",""))))))</f>
        <v>40%</v>
      </c>
      <c r="T34" s="101" t="s">
        <v>164</v>
      </c>
      <c r="U34" s="101" t="s">
        <v>141</v>
      </c>
      <c r="V34" s="101" t="s">
        <v>138</v>
      </c>
      <c r="W34" s="107" t="s">
        <v>177</v>
      </c>
      <c r="X34" s="103">
        <f>IFERROR(IF(AND(P33="Probabilidad",P34="Probabilidad"),(Z33-(+Z33*S34)),IF(P34="Probabilidad",(J33-(+J33*S34)),IF(P34="Impacto",Z33,""))),"")</f>
        <v>0.14399999999999999</v>
      </c>
      <c r="Y34" s="30" t="str">
        <f t="shared" si="1"/>
        <v>Muy Baja</v>
      </c>
      <c r="Z34" s="126">
        <f t="shared" ref="Z34:Z36" si="26">+X34</f>
        <v>0.14399999999999999</v>
      </c>
      <c r="AA34" s="30" t="str">
        <f t="shared" ref="AA34:AA36" si="27">IFERROR(IF(AB34="","",IF(AB34&lt;=0.2,"Leve",IF(AB34&lt;=0.4,"Menor",IF(AB34&lt;=0.6,"Moderado",IF(AB34&lt;=0.8,"Mayor","Catastrófico"))))),"")</f>
        <v>Mayor</v>
      </c>
      <c r="AB34" s="28">
        <f>IFERROR(IF(AND(P33="Impacto",P34="Impacto"),(AB15-(+AB15*S34)),IF(P34="Impacto",($L$33-(+$L$33*S34)),IF(P34="Probabilidad",AB15,""))),"")</f>
        <v>0.8</v>
      </c>
      <c r="AC34" s="231"/>
      <c r="AD34" s="251"/>
      <c r="AE34" s="231"/>
      <c r="AF34" s="251"/>
      <c r="AG34" s="253" t="str">
        <f t="shared" ref="AG34:AG35" si="28">IFERROR(IF(OR(AND(Y34="Muy Baja",AA34="Leve"),AND(Y34="Muy Baja",AA34="Menor"),AND(Y34="Baja",AA34="Leve")),"Bajo",IF(OR(AND(Y34="Muy baja",AA34="Moderado"),AND(Y34="Baja",AA34="Menor"),AND(Y34="Baja",AA34="Moderado"),AND(Y34="Media",AA34="Leve"),AND(Y34="Media",AA34="Menor"),AND(Y34="Media",AA34="Moderado"),AND(Y34="Alta",AA34="Leve"),AND(Y34="Alta",AA34="Menor")),"Moderado",IF(OR(AND(Y34="Muy Baja",AA34="Mayor"),AND(Y34="Baja",AA34="Mayor"),AND(Y34="Media",AA34="Mayor"),AND(Y34="Alta",AA34="Moderado"),AND(Y34="Alta",AA34="Mayor"),AND(Y34="Muy Alta",AA34="Leve"),AND(Y34="Muy Alta",AA34="Menor"),AND(Y34="Muy Alta",AA34="Moderado"),AND(Y34="Muy Alta",AA34="Mayor")),"Alto",IF(OR(AND(Y34="Muy Baja",AA34="Catastrófico"),AND(Y34="Baja",AA34="Catastrófico"),AND(Y34="Media",AA34="Catastrófico"),AND(Y34="Alta",AA34="Catastrófico"),AND(Y34="Muy Alta",AA34="Catastrófico")),"Extremo","")))),"")</f>
        <v>Alto</v>
      </c>
      <c r="AH34" s="249"/>
      <c r="AI34" s="272"/>
      <c r="AJ34" s="262"/>
      <c r="AK34" s="268"/>
      <c r="AL34" s="262"/>
      <c r="AM34" s="265"/>
      <c r="AN34" s="86"/>
      <c r="AO34" s="86"/>
      <c r="AP34" s="86"/>
      <c r="AQ34" s="86"/>
      <c r="AR34" s="86"/>
      <c r="AS34" s="86"/>
      <c r="AT34" s="86"/>
      <c r="AU34" s="86"/>
      <c r="AV34" s="86"/>
      <c r="AW34" s="86"/>
      <c r="AX34" s="86"/>
      <c r="AY34" s="86"/>
      <c r="AZ34" s="86"/>
      <c r="BA34" s="86"/>
      <c r="BB34" s="86"/>
      <c r="BC34" s="86"/>
      <c r="BD34" s="86"/>
      <c r="BE34" s="86"/>
    </row>
    <row r="35" spans="1:57" ht="100.5" customHeight="1" x14ac:dyDescent="0.25">
      <c r="A35" s="236"/>
      <c r="B35" s="242"/>
      <c r="C35" s="233"/>
      <c r="D35" s="233"/>
      <c r="E35" s="233"/>
      <c r="F35" s="244"/>
      <c r="G35" s="247"/>
      <c r="H35" s="233"/>
      <c r="I35" s="231"/>
      <c r="J35" s="234"/>
      <c r="K35" s="231"/>
      <c r="L35" s="234"/>
      <c r="M35" s="235"/>
      <c r="N35" s="27" t="s">
        <v>205</v>
      </c>
      <c r="O35" s="113" t="s">
        <v>206</v>
      </c>
      <c r="P35" s="27" t="str">
        <f>IF(OR(Q35="Preventivo",Q35="Detectivo"),"Probabilidad",IF(Q35="Correctivo","Impacto",""))</f>
        <v>Probabilidad</v>
      </c>
      <c r="Q35" s="101" t="s">
        <v>126</v>
      </c>
      <c r="R35" s="101" t="s">
        <v>127</v>
      </c>
      <c r="S35" s="28" t="str">
        <f t="shared" ref="S35:S36" si="29">IF(AND(Q35="Preventivo",R35="Automático"),"50%",IF(AND(Q35="Preventivo",R35="Manual"),"40%",IF(AND(Q35="Detectivo",R35="Automático"),"40%",IF(AND(Q35="Detectivo",R35="Manual"),"30%",IF(AND(Q35="Correctivo",R35="Automático"),"35%",IF(AND(Q35="Correctivo",R35="Manual"),"25%",""))))))</f>
        <v>40%</v>
      </c>
      <c r="T35" s="101" t="s">
        <v>128</v>
      </c>
      <c r="U35" s="101" t="s">
        <v>141</v>
      </c>
      <c r="V35" s="101" t="s">
        <v>138</v>
      </c>
      <c r="W35" s="27" t="s">
        <v>207</v>
      </c>
      <c r="X35" s="103">
        <f>IFERROR(IF(AND(P34="Probabilidad",P35="Probabilidad"),(Z34-(+Z34*S35)),IF(AND(P34="Impacto",P35="Probabilidad"),(Z33-(+Z33*S35)),IF(P35="Impacto",Z34,""))),"")</f>
        <v>8.6399999999999991E-2</v>
      </c>
      <c r="Y35" s="30" t="str">
        <f t="shared" si="1"/>
        <v>Muy Baja</v>
      </c>
      <c r="Z35" s="126">
        <f t="shared" si="26"/>
        <v>8.6399999999999991E-2</v>
      </c>
      <c r="AA35" s="30" t="str">
        <f t="shared" si="27"/>
        <v>Mayor</v>
      </c>
      <c r="AB35" s="28">
        <f>IFERROR(IF(AND(P34="Impacto",P35="Impacto"),(AB34-(+AB34*S35)),IF(AND(P34="Probabilidad",P35="Impacto"),(AB33-(+AB33*S35)),IF(P35="Probabilidad",AB34,""))),"")</f>
        <v>0.8</v>
      </c>
      <c r="AC35" s="231"/>
      <c r="AD35" s="251"/>
      <c r="AE35" s="231"/>
      <c r="AF35" s="251"/>
      <c r="AG35" s="253" t="str">
        <f t="shared" si="28"/>
        <v>Alto</v>
      </c>
      <c r="AH35" s="249"/>
      <c r="AI35" s="272"/>
      <c r="AJ35" s="262"/>
      <c r="AK35" s="268"/>
      <c r="AL35" s="262"/>
      <c r="AM35" s="265"/>
      <c r="AN35" s="86"/>
      <c r="AO35" s="86"/>
      <c r="AP35" s="86"/>
      <c r="AQ35" s="86"/>
      <c r="AR35" s="86"/>
      <c r="AS35" s="86"/>
      <c r="AT35" s="86"/>
      <c r="AU35" s="86"/>
      <c r="AV35" s="86"/>
      <c r="AW35" s="86"/>
      <c r="AX35" s="86"/>
      <c r="AY35" s="86"/>
      <c r="AZ35" s="86"/>
      <c r="BA35" s="86"/>
      <c r="BB35" s="86"/>
      <c r="BC35" s="86"/>
      <c r="BD35" s="86"/>
      <c r="BE35" s="86"/>
    </row>
    <row r="36" spans="1:57" ht="52.5" customHeight="1" x14ac:dyDescent="0.25">
      <c r="A36" s="236"/>
      <c r="B36" s="242"/>
      <c r="C36" s="233"/>
      <c r="D36" s="233"/>
      <c r="E36" s="233"/>
      <c r="F36" s="244"/>
      <c r="G36" s="112" t="s">
        <v>208</v>
      </c>
      <c r="H36" s="233"/>
      <c r="I36" s="231"/>
      <c r="J36" s="234"/>
      <c r="K36" s="231"/>
      <c r="L36" s="234"/>
      <c r="M36" s="235"/>
      <c r="N36" s="27">
        <v>3</v>
      </c>
      <c r="O36" s="113" t="s">
        <v>209</v>
      </c>
      <c r="P36" s="27" t="str">
        <f t="shared" ref="P36" si="30">IF(OR(Q36="Preventivo",Q36="Detectivo"),"Probabilidad",IF(Q36="Correctivo","Impacto",""))</f>
        <v>Probabilidad</v>
      </c>
      <c r="Q36" s="101" t="s">
        <v>126</v>
      </c>
      <c r="R36" s="101" t="s">
        <v>137</v>
      </c>
      <c r="S36" s="28" t="str">
        <f t="shared" si="29"/>
        <v>50%</v>
      </c>
      <c r="T36" s="101" t="s">
        <v>128</v>
      </c>
      <c r="U36" s="101" t="s">
        <v>129</v>
      </c>
      <c r="V36" s="101" t="s">
        <v>130</v>
      </c>
      <c r="W36" s="27" t="s">
        <v>210</v>
      </c>
      <c r="X36" s="103">
        <f>IFERROR(IF(AND(P35="Probabilidad",P36="Probabilidad"),(Z35-(+Z35*S36)),IF(AND(P35="Impacto",P36="Probabilidad"),(Z34-(+Z34*S36)),IF(P36="Impacto",Z35,""))),"")</f>
        <v>4.3199999999999995E-2</v>
      </c>
      <c r="Y36" s="30" t="str">
        <f t="shared" si="1"/>
        <v>Muy Baja</v>
      </c>
      <c r="Z36" s="126">
        <f t="shared" si="26"/>
        <v>4.3199999999999995E-2</v>
      </c>
      <c r="AA36" s="30" t="str">
        <f t="shared" si="27"/>
        <v>Mayor</v>
      </c>
      <c r="AB36" s="28">
        <f>IFERROR(IF(AND(P35="Impacto",P36="Impacto"),(AB35-(+AB35*S36)),IF(AND(P35="Probabilidad",P36="Impacto"),(AB34-(+AB34*S36)),IF(P36="Probabilidad",AB35,""))),"")</f>
        <v>0.8</v>
      </c>
      <c r="AC36" s="231"/>
      <c r="AD36" s="251"/>
      <c r="AE36" s="231"/>
      <c r="AF36" s="251"/>
      <c r="AG36" s="253" t="str">
        <f>IFERROR(IF(OR(AND(Y36="Muy Baja",AA36="Leve"),AND(Y36="Muy Baja",AA36="Menor"),AND(Y36="Baja",AA36="Leve")),"Bajo",IF(OR(AND(Y36="Muy baja",AA36="Moderado"),AND(Y36="Baja",AA36="Menor"),AND(Y36="Baja",AA36="Moderado"),AND(Y36="Media",AA36="Leve"),AND(Y36="Media",AA36="Menor"),AND(Y36="Media",AA36="Moderado"),AND(Y36="Alta",AA36="Leve"),AND(Y36="Alta",AA36="Menor")),"Moderado",IF(OR(AND(Y36="Muy Baja",AA36="Mayor"),AND(Y36="Baja",AA36="Mayor"),AND(Y36="Media",AA36="Mayor"),AND(Y36="Alta",AA36="Moderado"),AND(Y36="Alta",AA36="Mayor"),AND(Y36="Muy Alta",AA36="Leve"),AND(Y36="Muy Alta",AA36="Menor"),AND(Y36="Muy Alta",AA36="Moderado"),AND(Y36="Muy Alta",AA36="Mayor")),"Alto",IF(OR(AND(Y36="Muy Baja",AA36="Catastrófico"),AND(Y36="Baja",AA36="Catastrófico"),AND(Y36="Media",AA36="Catastrófico"),AND(Y36="Alta",AA36="Catastrófico"),AND(Y36="Muy Alta",AA36="Catastrófico")),"Extremo","")))),"")</f>
        <v>Alto</v>
      </c>
      <c r="AH36" s="249"/>
      <c r="AI36" s="273"/>
      <c r="AJ36" s="263"/>
      <c r="AK36" s="269"/>
      <c r="AL36" s="263"/>
      <c r="AM36" s="266"/>
      <c r="AN36" s="86"/>
      <c r="AO36" s="86"/>
      <c r="AP36" s="86"/>
      <c r="AQ36" s="86"/>
      <c r="AR36" s="86"/>
      <c r="AS36" s="86"/>
      <c r="AT36" s="86"/>
      <c r="AU36" s="86"/>
      <c r="AV36" s="86"/>
      <c r="AW36" s="86"/>
      <c r="AX36" s="86"/>
      <c r="AY36" s="86"/>
      <c r="AZ36" s="86"/>
      <c r="BA36" s="86"/>
      <c r="BB36" s="86"/>
      <c r="BC36" s="86"/>
      <c r="BD36" s="86"/>
      <c r="BE36" s="86"/>
    </row>
    <row r="37" spans="1:57" ht="49.5" customHeight="1" x14ac:dyDescent="0.25">
      <c r="A37" s="239" t="s">
        <v>211</v>
      </c>
      <c r="B37" s="240"/>
      <c r="C37" s="240"/>
      <c r="D37" s="240"/>
      <c r="E37" s="240"/>
      <c r="F37" s="240"/>
      <c r="G37" s="240"/>
      <c r="H37" s="240"/>
      <c r="I37" s="240"/>
      <c r="J37" s="240"/>
      <c r="K37" s="240"/>
      <c r="L37" s="240"/>
      <c r="M37" s="240"/>
      <c r="N37" s="240"/>
      <c r="O37" s="240"/>
      <c r="P37" s="240"/>
      <c r="Q37" s="240"/>
      <c r="R37" s="240"/>
      <c r="S37" s="240"/>
      <c r="T37" s="240"/>
      <c r="U37" s="240"/>
      <c r="V37" s="240"/>
      <c r="W37" s="240"/>
      <c r="X37" s="240"/>
      <c r="Y37" s="240"/>
      <c r="Z37" s="240"/>
      <c r="AA37" s="240"/>
      <c r="AB37" s="240"/>
      <c r="AC37" s="240"/>
      <c r="AD37" s="240"/>
      <c r="AE37" s="240"/>
      <c r="AF37" s="240"/>
      <c r="AG37" s="240"/>
      <c r="AH37" s="241"/>
    </row>
    <row r="39" spans="1:57" x14ac:dyDescent="0.25">
      <c r="A39" s="114" t="s">
        <v>212</v>
      </c>
      <c r="B39" s="87"/>
      <c r="C39" s="87"/>
      <c r="D39" s="87"/>
      <c r="E39" s="87"/>
      <c r="H39" s="87"/>
    </row>
    <row r="41" spans="1:57" x14ac:dyDescent="0.25">
      <c r="B41" s="117" t="s">
        <v>213</v>
      </c>
      <c r="C41" s="117"/>
      <c r="D41" s="118"/>
      <c r="E41" s="119"/>
      <c r="F41" s="119"/>
      <c r="G41" s="119"/>
    </row>
    <row r="42" spans="1:57" x14ac:dyDescent="0.25">
      <c r="B42" s="118"/>
      <c r="C42" s="118"/>
      <c r="D42" s="118"/>
      <c r="E42" s="118"/>
      <c r="F42" s="118"/>
      <c r="G42" s="119"/>
    </row>
    <row r="43" spans="1:57" x14ac:dyDescent="0.25">
      <c r="B43" s="120" t="s">
        <v>214</v>
      </c>
      <c r="C43" s="121" t="s">
        <v>215</v>
      </c>
      <c r="D43" s="226" t="s">
        <v>216</v>
      </c>
      <c r="E43" s="226"/>
      <c r="F43" s="226"/>
      <c r="G43" s="226"/>
    </row>
    <row r="44" spans="1:57" ht="66" customHeight="1" x14ac:dyDescent="0.25">
      <c r="B44" s="122" t="s">
        <v>217</v>
      </c>
      <c r="C44" s="124">
        <v>44656</v>
      </c>
      <c r="D44" s="270" t="s">
        <v>218</v>
      </c>
      <c r="E44" s="270"/>
      <c r="F44" s="270"/>
      <c r="G44" s="270"/>
    </row>
    <row r="45" spans="1:57" ht="38.25" customHeight="1" x14ac:dyDescent="0.25">
      <c r="B45" s="122" t="s">
        <v>217</v>
      </c>
      <c r="C45" s="124">
        <v>44826</v>
      </c>
      <c r="D45" s="270" t="s">
        <v>219</v>
      </c>
      <c r="E45" s="270"/>
      <c r="F45" s="270"/>
      <c r="G45" s="270"/>
    </row>
    <row r="46" spans="1:57" ht="38.25" customHeight="1" x14ac:dyDescent="0.25">
      <c r="B46" s="122" t="s">
        <v>217</v>
      </c>
      <c r="C46" s="124">
        <v>44826</v>
      </c>
      <c r="D46" s="270" t="s">
        <v>220</v>
      </c>
      <c r="E46" s="270"/>
      <c r="F46" s="270"/>
      <c r="G46" s="270"/>
    </row>
    <row r="47" spans="1:57" ht="38.25" customHeight="1" x14ac:dyDescent="0.25">
      <c r="B47" s="122" t="s">
        <v>217</v>
      </c>
      <c r="C47" s="124">
        <v>44826</v>
      </c>
      <c r="D47" s="270" t="s">
        <v>221</v>
      </c>
      <c r="E47" s="270"/>
      <c r="F47" s="270"/>
      <c r="G47" s="270"/>
    </row>
    <row r="48" spans="1:57" ht="38.25" customHeight="1" x14ac:dyDescent="0.25">
      <c r="B48" s="122"/>
      <c r="C48" s="122"/>
      <c r="D48" s="270"/>
      <c r="E48" s="270"/>
      <c r="F48" s="270"/>
      <c r="G48" s="270"/>
    </row>
  </sheetData>
  <sheetProtection algorithmName="SHA-512" hashValue="SUjPUSwcKVKgTlm/wIfF6NuYBfarUVLcT7C+qgZTd7Urox8zyvwvjDzojZ30V9yX5KO1R+0/Dj3mReVqAdvByQ==" saltValue="Y+iR9Php1V3SeZwHpTuX/w==" spinCount="100000" sheet="1" formatCells="0" formatColumns="0" formatRows="0"/>
  <dataConsolidate/>
  <mergeCells count="110">
    <mergeCell ref="D48:G48"/>
    <mergeCell ref="D44:G44"/>
    <mergeCell ref="D45:G45"/>
    <mergeCell ref="D46:G46"/>
    <mergeCell ref="D47:G47"/>
    <mergeCell ref="AI15:AI32"/>
    <mergeCell ref="AI33:AI36"/>
    <mergeCell ref="AF33:AF36"/>
    <mergeCell ref="AG33:AG36"/>
    <mergeCell ref="AC15:AC32"/>
    <mergeCell ref="AD15:AD32"/>
    <mergeCell ref="AE15:AE32"/>
    <mergeCell ref="AH33:AH36"/>
    <mergeCell ref="AF15:AF32"/>
    <mergeCell ref="AG15:AG32"/>
    <mergeCell ref="AH15:AH32"/>
    <mergeCell ref="AC33:AC36"/>
    <mergeCell ref="AD33:AD36"/>
    <mergeCell ref="AE33:AE36"/>
    <mergeCell ref="AL11:AL14"/>
    <mergeCell ref="AM11:AM14"/>
    <mergeCell ref="AL15:AL32"/>
    <mergeCell ref="AM15:AM32"/>
    <mergeCell ref="AL33:AL36"/>
    <mergeCell ref="AM33:AM36"/>
    <mergeCell ref="AJ33:AJ36"/>
    <mergeCell ref="AK33:AK36"/>
    <mergeCell ref="AK11:AK14"/>
    <mergeCell ref="AJ11:AJ14"/>
    <mergeCell ref="AH11:AI11"/>
    <mergeCell ref="I11:AG11"/>
    <mergeCell ref="I13:I14"/>
    <mergeCell ref="J13:J14"/>
    <mergeCell ref="K13:K14"/>
    <mergeCell ref="L13:L14"/>
    <mergeCell ref="M13:M14"/>
    <mergeCell ref="I15:I32"/>
    <mergeCell ref="H15:H32"/>
    <mergeCell ref="J33:J36"/>
    <mergeCell ref="K33:K36"/>
    <mergeCell ref="L33:L36"/>
    <mergeCell ref="M33:M36"/>
    <mergeCell ref="J15:J32"/>
    <mergeCell ref="K15:K32"/>
    <mergeCell ref="L15:L32"/>
    <mergeCell ref="M15:M32"/>
    <mergeCell ref="H33:H36"/>
    <mergeCell ref="I33:I36"/>
    <mergeCell ref="G7:H7"/>
    <mergeCell ref="E6:F6"/>
    <mergeCell ref="E7:F7"/>
    <mergeCell ref="C8:H8"/>
    <mergeCell ref="C9:H9"/>
    <mergeCell ref="A8:B8"/>
    <mergeCell ref="A12:A14"/>
    <mergeCell ref="B12:B14"/>
    <mergeCell ref="D43:G43"/>
    <mergeCell ref="A15:A32"/>
    <mergeCell ref="B15:B32"/>
    <mergeCell ref="C15:C32"/>
    <mergeCell ref="D15:D32"/>
    <mergeCell ref="E15:E32"/>
    <mergeCell ref="F15:F32"/>
    <mergeCell ref="A37:AH37"/>
    <mergeCell ref="A33:A36"/>
    <mergeCell ref="B33:B36"/>
    <mergeCell ref="C33:C36"/>
    <mergeCell ref="D33:D36"/>
    <mergeCell ref="E33:E36"/>
    <mergeCell ref="F33:F36"/>
    <mergeCell ref="G16:G17"/>
    <mergeCell ref="G34:G35"/>
    <mergeCell ref="C6:D7"/>
    <mergeCell ref="C1:AE4"/>
    <mergeCell ref="F12:F14"/>
    <mergeCell ref="G12:G14"/>
    <mergeCell ref="H12:H14"/>
    <mergeCell ref="C12:C14"/>
    <mergeCell ref="D12:D14"/>
    <mergeCell ref="E12:E14"/>
    <mergeCell ref="N13:N14"/>
    <mergeCell ref="O13:O14"/>
    <mergeCell ref="P13:P14"/>
    <mergeCell ref="A11:H11"/>
    <mergeCell ref="I12:M12"/>
    <mergeCell ref="AC12:AG12"/>
    <mergeCell ref="AG13:AG14"/>
    <mergeCell ref="AF13:AF14"/>
    <mergeCell ref="AA13:AA14"/>
    <mergeCell ref="AB13:AB14"/>
    <mergeCell ref="AC13:AC14"/>
    <mergeCell ref="AD13:AD14"/>
    <mergeCell ref="A1:B4"/>
    <mergeCell ref="A6:B7"/>
    <mergeCell ref="A9:B9"/>
    <mergeCell ref="G6:H6"/>
    <mergeCell ref="AI13:AI14"/>
    <mergeCell ref="Q13:W13"/>
    <mergeCell ref="AH12:AH14"/>
    <mergeCell ref="AJ15:AJ32"/>
    <mergeCell ref="AK15:AK32"/>
    <mergeCell ref="AE13:AE14"/>
    <mergeCell ref="AF1:AH1"/>
    <mergeCell ref="AF2:AH2"/>
    <mergeCell ref="AF3:AH3"/>
    <mergeCell ref="AF4:AH4"/>
    <mergeCell ref="N12:W12"/>
    <mergeCell ref="X13:X14"/>
    <mergeCell ref="Y13:Y14"/>
    <mergeCell ref="Z13:Z14"/>
  </mergeCells>
  <conditionalFormatting sqref="I15:I17">
    <cfRule type="cellIs" dxfId="65" priority="521" operator="equal">
      <formula>"Baja"</formula>
    </cfRule>
    <cfRule type="cellIs" dxfId="64" priority="520" operator="equal">
      <formula>"Media"</formula>
    </cfRule>
    <cfRule type="cellIs" dxfId="63" priority="519" operator="equal">
      <formula>"Alta"</formula>
    </cfRule>
    <cfRule type="cellIs" dxfId="62" priority="518" operator="equal">
      <formula>"Muy Alta"</formula>
    </cfRule>
    <cfRule type="cellIs" dxfId="61" priority="522" operator="equal">
      <formula>"Muy Baja"</formula>
    </cfRule>
  </conditionalFormatting>
  <conditionalFormatting sqref="I33">
    <cfRule type="cellIs" dxfId="60" priority="288" operator="equal">
      <formula>"Muy Alta"</formula>
    </cfRule>
    <cfRule type="cellIs" dxfId="59" priority="292" operator="equal">
      <formula>"Muy Baja"</formula>
    </cfRule>
    <cfRule type="cellIs" dxfId="58" priority="291" operator="equal">
      <formula>"Baja"</formula>
    </cfRule>
    <cfRule type="cellIs" dxfId="57" priority="290" operator="equal">
      <formula>"Media"</formula>
    </cfRule>
    <cfRule type="cellIs" dxfId="56" priority="289" operator="equal">
      <formula>"Alta"</formula>
    </cfRule>
  </conditionalFormatting>
  <conditionalFormatting sqref="K15:K17">
    <cfRule type="cellIs" dxfId="55" priority="514" operator="equal">
      <formula>"Mayor"</formula>
    </cfRule>
    <cfRule type="cellIs" dxfId="54" priority="517" operator="equal">
      <formula>"Leve"</formula>
    </cfRule>
    <cfRule type="cellIs" dxfId="53" priority="516" operator="equal">
      <formula>"Menor"</formula>
    </cfRule>
    <cfRule type="cellIs" dxfId="52" priority="515" operator="equal">
      <formula>"Moderado"</formula>
    </cfRule>
    <cfRule type="cellIs" dxfId="51" priority="513" operator="equal">
      <formula>"Catastrófico"</formula>
    </cfRule>
  </conditionalFormatting>
  <conditionalFormatting sqref="K33">
    <cfRule type="cellIs" dxfId="50" priority="285" operator="equal">
      <formula>"Moderado"</formula>
    </cfRule>
    <cfRule type="cellIs" dxfId="49" priority="286" operator="equal">
      <formula>"Menor"</formula>
    </cfRule>
    <cfRule type="cellIs" dxfId="48" priority="287" operator="equal">
      <formula>"Leve"</formula>
    </cfRule>
    <cfRule type="cellIs" dxfId="47" priority="283" operator="equal">
      <formula>"Catastrófico"</formula>
    </cfRule>
    <cfRule type="cellIs" dxfId="46" priority="284" operator="equal">
      <formula>"Mayor"</formula>
    </cfRule>
  </conditionalFormatting>
  <conditionalFormatting sqref="M15:M17">
    <cfRule type="cellIs" dxfId="45" priority="512" operator="equal">
      <formula>"Bajo"</formula>
    </cfRule>
    <cfRule type="cellIs" dxfId="44" priority="511" operator="equal">
      <formula>"Moderado"</formula>
    </cfRule>
    <cfRule type="cellIs" dxfId="43" priority="510" operator="equal">
      <formula>"Alto"</formula>
    </cfRule>
    <cfRule type="cellIs" dxfId="42" priority="509" operator="equal">
      <formula>"Extremo"</formula>
    </cfRule>
  </conditionalFormatting>
  <conditionalFormatting sqref="M33">
    <cfRule type="cellIs" dxfId="41" priority="156" operator="equal">
      <formula>"Bajo"</formula>
    </cfRule>
    <cfRule type="cellIs" dxfId="40" priority="154" operator="equal">
      <formula>"Alto"</formula>
    </cfRule>
    <cfRule type="cellIs" dxfId="39" priority="153" operator="equal">
      <formula>"Extremo"</formula>
    </cfRule>
    <cfRule type="cellIs" dxfId="38" priority="155" operator="equal">
      <formula>"Moderado"</formula>
    </cfRule>
  </conditionalFormatting>
  <conditionalFormatting sqref="Y15:Y36">
    <cfRule type="cellIs" dxfId="37" priority="9" operator="equal">
      <formula>"Baja"</formula>
    </cfRule>
    <cfRule type="cellIs" dxfId="36" priority="6" operator="equal">
      <formula>"Muy Alta"</formula>
    </cfRule>
    <cfRule type="cellIs" dxfId="35" priority="7" operator="equal">
      <formula>"Alta"</formula>
    </cfRule>
    <cfRule type="cellIs" dxfId="34" priority="8" operator="equal">
      <formula>"Media"</formula>
    </cfRule>
    <cfRule type="cellIs" dxfId="33" priority="10" operator="equal">
      <formula>"Muy Baja"</formula>
    </cfRule>
  </conditionalFormatting>
  <conditionalFormatting sqref="AA15:AA36">
    <cfRule type="cellIs" dxfId="32" priority="2" operator="equal">
      <formula>"Mayor"</formula>
    </cfRule>
    <cfRule type="cellIs" dxfId="31" priority="3" operator="equal">
      <formula>"Moderado"</formula>
    </cfRule>
    <cfRule type="cellIs" dxfId="30" priority="4" operator="equal">
      <formula>"Menor"</formula>
    </cfRule>
    <cfRule type="cellIs" dxfId="29" priority="5" operator="equal">
      <formula>"Leve"</formula>
    </cfRule>
    <cfRule type="cellIs" dxfId="28" priority="1" operator="equal">
      <formula>"Catastrófico"</formula>
    </cfRule>
  </conditionalFormatting>
  <conditionalFormatting sqref="AC15:AC17">
    <cfRule type="cellIs" dxfId="27" priority="298" operator="equal">
      <formula>"Muy Alta"</formula>
    </cfRule>
    <cfRule type="cellIs" dxfId="26" priority="299" operator="equal">
      <formula>"Alta"</formula>
    </cfRule>
    <cfRule type="cellIs" dxfId="25" priority="300" operator="equal">
      <formula>"Media"</formula>
    </cfRule>
    <cfRule type="cellIs" dxfId="24" priority="301" operator="equal">
      <formula>"Baja"</formula>
    </cfRule>
    <cfRule type="cellIs" dxfId="23" priority="302" operator="equal">
      <formula>"Muy Baja"</formula>
    </cfRule>
  </conditionalFormatting>
  <conditionalFormatting sqref="AC33">
    <cfRule type="cellIs" dxfId="22" priority="130" operator="equal">
      <formula>"Muy Baja"</formula>
    </cfRule>
    <cfRule type="cellIs" dxfId="21" priority="129" operator="equal">
      <formula>"Baja"</formula>
    </cfRule>
    <cfRule type="cellIs" dxfId="20" priority="128" operator="equal">
      <formula>"Media"</formula>
    </cfRule>
    <cfRule type="cellIs" dxfId="19" priority="127" operator="equal">
      <formula>"Alta"</formula>
    </cfRule>
    <cfRule type="cellIs" dxfId="18" priority="126" operator="equal">
      <formula>"Muy Alta"</formula>
    </cfRule>
  </conditionalFormatting>
  <conditionalFormatting sqref="AE15:AE17">
    <cfRule type="cellIs" dxfId="17" priority="293" operator="equal">
      <formula>"Catastrófico"</formula>
    </cfRule>
    <cfRule type="cellIs" dxfId="16" priority="297" operator="equal">
      <formula>"Leve"</formula>
    </cfRule>
    <cfRule type="cellIs" dxfId="15" priority="296" operator="equal">
      <formula>"Menor"</formula>
    </cfRule>
    <cfRule type="cellIs" dxfId="14" priority="295" operator="equal">
      <formula>"Moderado"</formula>
    </cfRule>
    <cfRule type="cellIs" dxfId="13" priority="294" operator="equal">
      <formula>"Mayor"</formula>
    </cfRule>
  </conditionalFormatting>
  <conditionalFormatting sqref="AE33">
    <cfRule type="cellIs" dxfId="12" priority="125" operator="equal">
      <formula>"Leve"</formula>
    </cfRule>
    <cfRule type="cellIs" dxfId="11" priority="124" operator="equal">
      <formula>"Menor"</formula>
    </cfRule>
    <cfRule type="cellIs" dxfId="10" priority="123" operator="equal">
      <formula>"Moderado"</formula>
    </cfRule>
    <cfRule type="cellIs" dxfId="9" priority="122" operator="equal">
      <formula>"Mayor"</formula>
    </cfRule>
    <cfRule type="cellIs" dxfId="8" priority="121" operator="equal">
      <formula>"Catastrófico"</formula>
    </cfRule>
  </conditionalFormatting>
  <conditionalFormatting sqref="AG15:AG17">
    <cfRule type="cellIs" dxfId="7" priority="495" operator="equal">
      <formula>"Extremo"</formula>
    </cfRule>
    <cfRule type="cellIs" dxfId="6" priority="497" operator="equal">
      <formula>"Moderado"</formula>
    </cfRule>
    <cfRule type="cellIs" dxfId="5" priority="498" operator="equal">
      <formula>"Bajo"</formula>
    </cfRule>
    <cfRule type="cellIs" dxfId="4" priority="496" operator="equal">
      <formula>"Alto"</formula>
    </cfRule>
  </conditionalFormatting>
  <conditionalFormatting sqref="AG33">
    <cfRule type="cellIs" dxfId="3" priority="134" operator="equal">
      <formula>"Bajo"</formula>
    </cfRule>
    <cfRule type="cellIs" dxfId="2" priority="133" operator="equal">
      <formula>"Moderado"</formula>
    </cfRule>
    <cfRule type="cellIs" dxfId="1" priority="132" operator="equal">
      <formula>"Alto"</formula>
    </cfRule>
    <cfRule type="cellIs" dxfId="0" priority="131" operator="equal">
      <formula>"Extremo"</formula>
    </cfRule>
  </conditionalFormatting>
  <pageMargins left="0.7" right="0.7" top="0.75" bottom="0.75" header="0.3" footer="0.3"/>
  <pageSetup orientation="portrait" r:id="rId1"/>
  <drawing r:id="rId2"/>
  <extLst>
    <ext xmlns:x14="http://schemas.microsoft.com/office/spreadsheetml/2009/9/main" uri="{CCE6A557-97BC-4b89-ADB6-D9C93CAAB3DF}">
      <x14:dataValidations xmlns:xm="http://schemas.microsoft.com/office/excel/2006/main" count="10">
        <x14:dataValidation type="list" allowBlank="1" showInputMessage="1" showErrorMessage="1" xr:uid="{5651F3A8-C245-4A66-8C6F-3BD18E8DEF99}">
          <x14:formula1>
            <xm:f>'Tabla Valoración controles'!$D$4:$D$7</xm:f>
          </x14:formula1>
          <xm:sqref>Q32:Q33 Q35:Q36 Q15:Q27</xm:sqref>
        </x14:dataValidation>
        <x14:dataValidation type="list" allowBlank="1" showInputMessage="1" showErrorMessage="1" xr:uid="{CC30A5E2-D4B7-4070-A71B-81801ED2E66C}">
          <x14:formula1>
            <xm:f>'Tabla Valoración controles'!$D$8:$D$10</xm:f>
          </x14:formula1>
          <xm:sqref>R32:R33 R35:R36 R15:R27</xm:sqref>
        </x14:dataValidation>
        <x14:dataValidation type="list" allowBlank="1" showInputMessage="1" showErrorMessage="1" xr:uid="{11293CE2-E03C-4910-A0C2-2D4E66C672F9}">
          <x14:formula1>
            <xm:f>'Tabla Valoración controles'!$D$11:$D$13</xm:f>
          </x14:formula1>
          <xm:sqref>T15:T27 T35:T36 T30 T32:T33</xm:sqref>
        </x14:dataValidation>
        <x14:dataValidation type="list" allowBlank="1" showInputMessage="1" showErrorMessage="1" xr:uid="{099A5600-A94B-4864-A483-15B46779B2BC}">
          <x14:formula1>
            <xm:f>'Tabla Valoración controles'!$D$14:$D$16</xm:f>
          </x14:formula1>
          <xm:sqref>U15:U27 U35:U36 U30 U32:U33</xm:sqref>
        </x14:dataValidation>
        <x14:dataValidation type="list" allowBlank="1" showInputMessage="1" showErrorMessage="1" xr:uid="{A74564E0-1CB8-4420-9DE8-E93E7EF87B80}">
          <x14:formula1>
            <xm:f>'Tabla Valoración controles'!$D$17:$D$19</xm:f>
          </x14:formula1>
          <xm:sqref>V15:V27 V35:V36 V30 V32:V33</xm:sqref>
        </x14:dataValidation>
        <x14:dataValidation type="list" allowBlank="1" showInputMessage="1" showErrorMessage="1" xr:uid="{2FF30BA0-7D99-4D7E-9558-9BB60EEFF9A3}">
          <x14:formula1>
            <xm:f>'Opciones Tratamiento'!$B$22:$B$34</xm:f>
          </x14:formula1>
          <xm:sqref>C6:D7</xm:sqref>
        </x14:dataValidation>
        <x14:dataValidation type="list" allowBlank="1" showInputMessage="1" showErrorMessage="1" xr:uid="{2991F06F-23BC-4FE0-935E-AD52E3F5E923}">
          <x14:formula1>
            <xm:f>'Opciones Tratamiento'!$B$13:$B$19</xm:f>
          </x14:formula1>
          <xm:sqref>H15:H36</xm:sqref>
        </x14:dataValidation>
        <x14:dataValidation type="list" allowBlank="1" showInputMessage="1" showErrorMessage="1" xr:uid="{AE1B0128-8C4F-4697-A629-FD2328E31E68}">
          <x14:formula1>
            <xm:f>'Opciones Tratamiento'!$E$9:$E$13</xm:f>
          </x14:formula1>
          <xm:sqref>I15:I36</xm:sqref>
        </x14:dataValidation>
        <x14:dataValidation type="list" allowBlank="1" showInputMessage="1" showErrorMessage="1" xr:uid="{D58D1B3E-A5FF-4CA7-8392-5F6D420BF824}">
          <x14:formula1>
            <xm:f>'Opciones Tratamiento'!$F$9:$F$13</xm:f>
          </x14:formula1>
          <xm:sqref>K15:K36</xm:sqref>
        </x14:dataValidation>
        <x14:dataValidation type="list" allowBlank="1" showInputMessage="1" showErrorMessage="1" xr:uid="{7700EA99-3C5B-4B29-9E62-39DB10B7FCB6}">
          <x14:formula1>
            <xm:f>'Opciones Tratamiento'!$B$2:$B$5</xm:f>
          </x14:formula1>
          <xm:sqref>AH15:AH36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U140"/>
  <sheetViews>
    <sheetView zoomScale="40" zoomScaleNormal="40" workbookViewId="0">
      <selection activeCell="B6" sqref="B6:D45"/>
    </sheetView>
  </sheetViews>
  <sheetFormatPr baseColWidth="10" defaultColWidth="11.44140625" defaultRowHeight="14.4" x14ac:dyDescent="0.3"/>
  <cols>
    <col min="2" max="39" width="5.6640625" customWidth="1"/>
    <col min="41" max="46" width="5.6640625" customWidth="1"/>
  </cols>
  <sheetData>
    <row r="1" spans="1:99" x14ac:dyDescent="0.3">
      <c r="A1" s="8"/>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row>
    <row r="2" spans="1:99" ht="18" customHeight="1" x14ac:dyDescent="0.3">
      <c r="A2" s="8"/>
      <c r="B2" s="359"/>
      <c r="C2" s="359"/>
      <c r="D2" s="359"/>
      <c r="E2" s="359"/>
      <c r="F2" s="359"/>
      <c r="G2" s="359"/>
      <c r="H2" s="359"/>
      <c r="I2" s="359"/>
      <c r="J2" s="327" t="s">
        <v>222</v>
      </c>
      <c r="K2" s="327"/>
      <c r="L2" s="327"/>
      <c r="M2" s="327"/>
      <c r="N2" s="327"/>
      <c r="O2" s="327"/>
      <c r="P2" s="327"/>
      <c r="Q2" s="327"/>
      <c r="R2" s="327"/>
      <c r="S2" s="327"/>
      <c r="T2" s="327"/>
      <c r="U2" s="327"/>
      <c r="V2" s="327"/>
      <c r="W2" s="327"/>
      <c r="X2" s="327"/>
      <c r="Y2" s="327"/>
      <c r="Z2" s="327"/>
      <c r="AA2" s="327"/>
      <c r="AB2" s="327"/>
      <c r="AC2" s="327"/>
      <c r="AD2" s="327"/>
      <c r="AE2" s="327"/>
      <c r="AF2" s="327"/>
      <c r="AG2" s="327"/>
      <c r="AH2" s="327"/>
      <c r="AI2" s="327"/>
      <c r="AJ2" s="327"/>
      <c r="AK2" s="327"/>
      <c r="AL2" s="327"/>
      <c r="AM2" s="327"/>
      <c r="AN2" s="8"/>
      <c r="AO2" s="8"/>
      <c r="AP2" s="8"/>
      <c r="AQ2" s="8"/>
      <c r="AR2" s="8"/>
      <c r="AS2" s="8"/>
      <c r="AT2" s="8"/>
      <c r="AU2" s="8"/>
      <c r="AV2" s="8"/>
      <c r="AW2" s="8"/>
      <c r="AX2" s="8"/>
      <c r="AY2" s="8"/>
      <c r="AZ2" s="8"/>
      <c r="BA2" s="8"/>
      <c r="BB2" s="8"/>
      <c r="BC2" s="8"/>
      <c r="BD2" s="8"/>
      <c r="BE2" s="8"/>
      <c r="BF2" s="8"/>
      <c r="BG2" s="8"/>
      <c r="BH2" s="8"/>
      <c r="BI2" s="8"/>
      <c r="BJ2" s="8"/>
      <c r="BK2" s="8"/>
      <c r="BL2" s="8"/>
      <c r="BM2" s="8"/>
      <c r="BN2" s="8"/>
      <c r="BO2" s="8"/>
      <c r="BP2" s="8"/>
      <c r="BQ2" s="8"/>
      <c r="BR2" s="8"/>
      <c r="BS2" s="8"/>
      <c r="BT2" s="8"/>
      <c r="BU2" s="8"/>
      <c r="BV2" s="8"/>
      <c r="BW2" s="8"/>
      <c r="BX2" s="8"/>
      <c r="BY2" s="8"/>
      <c r="BZ2" s="8"/>
      <c r="CA2" s="8"/>
      <c r="CB2" s="8"/>
      <c r="CC2" s="8"/>
      <c r="CD2" s="8"/>
      <c r="CE2" s="8"/>
      <c r="CF2" s="8"/>
      <c r="CG2" s="8"/>
      <c r="CH2" s="8"/>
      <c r="CI2" s="8"/>
      <c r="CJ2" s="8"/>
      <c r="CK2" s="8"/>
      <c r="CL2" s="8"/>
      <c r="CM2" s="8"/>
      <c r="CN2" s="8"/>
      <c r="CO2" s="8"/>
      <c r="CP2" s="8"/>
      <c r="CQ2" s="8"/>
      <c r="CR2" s="8"/>
      <c r="CS2" s="8"/>
      <c r="CT2" s="8"/>
      <c r="CU2" s="8"/>
    </row>
    <row r="3" spans="1:99" ht="18.75" customHeight="1" x14ac:dyDescent="0.3">
      <c r="A3" s="8"/>
      <c r="B3" s="359"/>
      <c r="C3" s="359"/>
      <c r="D3" s="359"/>
      <c r="E3" s="359"/>
      <c r="F3" s="359"/>
      <c r="G3" s="359"/>
      <c r="H3" s="359"/>
      <c r="I3" s="359"/>
      <c r="J3" s="327"/>
      <c r="K3" s="327"/>
      <c r="L3" s="327"/>
      <c r="M3" s="327"/>
      <c r="N3" s="327"/>
      <c r="O3" s="327"/>
      <c r="P3" s="327"/>
      <c r="Q3" s="327"/>
      <c r="R3" s="327"/>
      <c r="S3" s="327"/>
      <c r="T3" s="327"/>
      <c r="U3" s="327"/>
      <c r="V3" s="327"/>
      <c r="W3" s="327"/>
      <c r="X3" s="327"/>
      <c r="Y3" s="327"/>
      <c r="Z3" s="327"/>
      <c r="AA3" s="327"/>
      <c r="AB3" s="327"/>
      <c r="AC3" s="327"/>
      <c r="AD3" s="327"/>
      <c r="AE3" s="327"/>
      <c r="AF3" s="327"/>
      <c r="AG3" s="327"/>
      <c r="AH3" s="327"/>
      <c r="AI3" s="327"/>
      <c r="AJ3" s="327"/>
      <c r="AK3" s="327"/>
      <c r="AL3" s="327"/>
      <c r="AM3" s="327"/>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row>
    <row r="4" spans="1:99" ht="15" customHeight="1" x14ac:dyDescent="0.3">
      <c r="A4" s="8"/>
      <c r="B4" s="359"/>
      <c r="C4" s="359"/>
      <c r="D4" s="359"/>
      <c r="E4" s="359"/>
      <c r="F4" s="359"/>
      <c r="G4" s="359"/>
      <c r="H4" s="359"/>
      <c r="I4" s="359"/>
      <c r="J4" s="327"/>
      <c r="K4" s="327"/>
      <c r="L4" s="327"/>
      <c r="M4" s="327"/>
      <c r="N4" s="327"/>
      <c r="O4" s="327"/>
      <c r="P4" s="327"/>
      <c r="Q4" s="327"/>
      <c r="R4" s="327"/>
      <c r="S4" s="327"/>
      <c r="T4" s="327"/>
      <c r="U4" s="327"/>
      <c r="V4" s="327"/>
      <c r="W4" s="327"/>
      <c r="X4" s="327"/>
      <c r="Y4" s="327"/>
      <c r="Z4" s="327"/>
      <c r="AA4" s="327"/>
      <c r="AB4" s="327"/>
      <c r="AC4" s="327"/>
      <c r="AD4" s="327"/>
      <c r="AE4" s="327"/>
      <c r="AF4" s="327"/>
      <c r="AG4" s="327"/>
      <c r="AH4" s="327"/>
      <c r="AI4" s="327"/>
      <c r="AJ4" s="327"/>
      <c r="AK4" s="327"/>
      <c r="AL4" s="327"/>
      <c r="AM4" s="327"/>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row>
    <row r="5" spans="1:99" ht="15" thickBot="1" x14ac:dyDescent="0.35">
      <c r="A5" s="8"/>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row>
    <row r="6" spans="1:99" ht="15" customHeight="1" x14ac:dyDescent="0.3">
      <c r="A6" s="8"/>
      <c r="B6" s="274" t="s">
        <v>163</v>
      </c>
      <c r="C6" s="274"/>
      <c r="D6" s="275"/>
      <c r="E6" s="312" t="s">
        <v>223</v>
      </c>
      <c r="F6" s="313"/>
      <c r="G6" s="313"/>
      <c r="H6" s="313"/>
      <c r="I6" s="314"/>
      <c r="J6" s="323"/>
      <c r="K6" s="324"/>
      <c r="L6" s="324"/>
      <c r="M6" s="324"/>
      <c r="N6" s="324"/>
      <c r="O6" s="326"/>
      <c r="P6" s="323"/>
      <c r="Q6" s="324"/>
      <c r="R6" s="324"/>
      <c r="S6" s="324"/>
      <c r="T6" s="324"/>
      <c r="U6" s="326"/>
      <c r="V6" s="323"/>
      <c r="W6" s="324"/>
      <c r="X6" s="324"/>
      <c r="Y6" s="324"/>
      <c r="Z6" s="324"/>
      <c r="AA6" s="326"/>
      <c r="AB6" s="323"/>
      <c r="AC6" s="324"/>
      <c r="AD6" s="324"/>
      <c r="AE6" s="324"/>
      <c r="AF6" s="324"/>
      <c r="AG6" s="326"/>
      <c r="AH6" s="338"/>
      <c r="AI6" s="339"/>
      <c r="AJ6" s="339"/>
      <c r="AK6" s="339"/>
      <c r="AL6" s="339"/>
      <c r="AM6" s="340"/>
      <c r="AO6" s="276" t="s">
        <v>224</v>
      </c>
      <c r="AP6" s="277"/>
      <c r="AQ6" s="277"/>
      <c r="AR6" s="277"/>
      <c r="AS6" s="277"/>
      <c r="AT6" s="27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row>
    <row r="7" spans="1:99" ht="15" customHeight="1" x14ac:dyDescent="0.3">
      <c r="A7" s="8"/>
      <c r="B7" s="274"/>
      <c r="C7" s="274"/>
      <c r="D7" s="275"/>
      <c r="E7" s="315"/>
      <c r="F7" s="316"/>
      <c r="G7" s="316"/>
      <c r="H7" s="316"/>
      <c r="I7" s="317"/>
      <c r="J7" s="325"/>
      <c r="K7" s="321"/>
      <c r="L7" s="321"/>
      <c r="M7" s="321"/>
      <c r="N7" s="321"/>
      <c r="O7" s="322"/>
      <c r="P7" s="325"/>
      <c r="Q7" s="321"/>
      <c r="R7" s="321"/>
      <c r="S7" s="321"/>
      <c r="T7" s="321"/>
      <c r="U7" s="322"/>
      <c r="V7" s="325"/>
      <c r="W7" s="321"/>
      <c r="X7" s="321"/>
      <c r="Y7" s="321"/>
      <c r="Z7" s="321"/>
      <c r="AA7" s="322"/>
      <c r="AB7" s="325"/>
      <c r="AC7" s="321"/>
      <c r="AD7" s="321"/>
      <c r="AE7" s="321"/>
      <c r="AF7" s="321"/>
      <c r="AG7" s="322"/>
      <c r="AH7" s="332"/>
      <c r="AI7" s="333"/>
      <c r="AJ7" s="333"/>
      <c r="AK7" s="333"/>
      <c r="AL7" s="333"/>
      <c r="AM7" s="334"/>
      <c r="AN7" s="8"/>
      <c r="AO7" s="279"/>
      <c r="AP7" s="280"/>
      <c r="AQ7" s="280"/>
      <c r="AR7" s="280"/>
      <c r="AS7" s="280"/>
      <c r="AT7" s="281"/>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row>
    <row r="8" spans="1:99" ht="15" customHeight="1" x14ac:dyDescent="0.3">
      <c r="A8" s="8"/>
      <c r="B8" s="274"/>
      <c r="C8" s="274"/>
      <c r="D8" s="275"/>
      <c r="E8" s="315"/>
      <c r="F8" s="316"/>
      <c r="G8" s="316"/>
      <c r="H8" s="316"/>
      <c r="I8" s="317"/>
      <c r="J8" s="325"/>
      <c r="K8" s="321"/>
      <c r="L8" s="321"/>
      <c r="M8" s="321"/>
      <c r="N8" s="321"/>
      <c r="O8" s="322"/>
      <c r="P8" s="325"/>
      <c r="Q8" s="321"/>
      <c r="R8" s="321"/>
      <c r="S8" s="321"/>
      <c r="T8" s="321"/>
      <c r="U8" s="322"/>
      <c r="V8" s="325"/>
      <c r="W8" s="321"/>
      <c r="X8" s="321"/>
      <c r="Y8" s="321"/>
      <c r="Z8" s="321"/>
      <c r="AA8" s="322"/>
      <c r="AB8" s="325"/>
      <c r="AC8" s="321"/>
      <c r="AD8" s="321"/>
      <c r="AE8" s="321"/>
      <c r="AF8" s="321"/>
      <c r="AG8" s="322"/>
      <c r="AH8" s="332"/>
      <c r="AI8" s="333"/>
      <c r="AJ8" s="333"/>
      <c r="AK8" s="333"/>
      <c r="AL8" s="333"/>
      <c r="AM8" s="334"/>
      <c r="AN8" s="8"/>
      <c r="AO8" s="279"/>
      <c r="AP8" s="280"/>
      <c r="AQ8" s="280"/>
      <c r="AR8" s="280"/>
      <c r="AS8" s="280"/>
      <c r="AT8" s="281"/>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row>
    <row r="9" spans="1:99" ht="15" customHeight="1" x14ac:dyDescent="0.3">
      <c r="A9" s="8"/>
      <c r="B9" s="274"/>
      <c r="C9" s="274"/>
      <c r="D9" s="275"/>
      <c r="E9" s="315"/>
      <c r="F9" s="316"/>
      <c r="G9" s="316"/>
      <c r="H9" s="316"/>
      <c r="I9" s="317"/>
      <c r="J9" s="325"/>
      <c r="K9" s="321"/>
      <c r="L9" s="321"/>
      <c r="M9" s="321"/>
      <c r="N9" s="321"/>
      <c r="O9" s="322"/>
      <c r="P9" s="325"/>
      <c r="Q9" s="321"/>
      <c r="R9" s="321"/>
      <c r="S9" s="321"/>
      <c r="T9" s="321"/>
      <c r="U9" s="322"/>
      <c r="V9" s="325"/>
      <c r="W9" s="321"/>
      <c r="X9" s="321"/>
      <c r="Y9" s="321"/>
      <c r="Z9" s="321"/>
      <c r="AA9" s="322"/>
      <c r="AB9" s="325"/>
      <c r="AC9" s="321"/>
      <c r="AD9" s="321"/>
      <c r="AE9" s="321"/>
      <c r="AF9" s="321"/>
      <c r="AG9" s="322"/>
      <c r="AH9" s="332"/>
      <c r="AI9" s="333"/>
      <c r="AJ9" s="333"/>
      <c r="AK9" s="333"/>
      <c r="AL9" s="333"/>
      <c r="AM9" s="334"/>
      <c r="AN9" s="8"/>
      <c r="AO9" s="279"/>
      <c r="AP9" s="280"/>
      <c r="AQ9" s="280"/>
      <c r="AR9" s="280"/>
      <c r="AS9" s="280"/>
      <c r="AT9" s="281"/>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row>
    <row r="10" spans="1:99" ht="15" customHeight="1" x14ac:dyDescent="0.3">
      <c r="A10" s="8"/>
      <c r="B10" s="274"/>
      <c r="C10" s="274"/>
      <c r="D10" s="275"/>
      <c r="E10" s="315"/>
      <c r="F10" s="316"/>
      <c r="G10" s="316"/>
      <c r="H10" s="316"/>
      <c r="I10" s="317"/>
      <c r="J10" s="325"/>
      <c r="K10" s="321"/>
      <c r="L10" s="321"/>
      <c r="M10" s="321"/>
      <c r="N10" s="321"/>
      <c r="O10" s="322"/>
      <c r="P10" s="325"/>
      <c r="Q10" s="321"/>
      <c r="R10" s="321"/>
      <c r="S10" s="321"/>
      <c r="T10" s="321"/>
      <c r="U10" s="322"/>
      <c r="V10" s="325"/>
      <c r="W10" s="321"/>
      <c r="X10" s="321"/>
      <c r="Y10" s="321"/>
      <c r="Z10" s="321"/>
      <c r="AA10" s="322"/>
      <c r="AB10" s="325"/>
      <c r="AC10" s="321"/>
      <c r="AD10" s="321"/>
      <c r="AE10" s="321"/>
      <c r="AF10" s="321"/>
      <c r="AG10" s="322"/>
      <c r="AH10" s="332"/>
      <c r="AI10" s="333"/>
      <c r="AJ10" s="333"/>
      <c r="AK10" s="333"/>
      <c r="AL10" s="333"/>
      <c r="AM10" s="334"/>
      <c r="AN10" s="8"/>
      <c r="AO10" s="279"/>
      <c r="AP10" s="280"/>
      <c r="AQ10" s="280"/>
      <c r="AR10" s="280"/>
      <c r="AS10" s="280"/>
      <c r="AT10" s="281"/>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row>
    <row r="11" spans="1:99" ht="15" customHeight="1" x14ac:dyDescent="0.3">
      <c r="A11" s="8"/>
      <c r="B11" s="274"/>
      <c r="C11" s="274"/>
      <c r="D11" s="275"/>
      <c r="E11" s="315"/>
      <c r="F11" s="316"/>
      <c r="G11" s="316"/>
      <c r="H11" s="316"/>
      <c r="I11" s="317"/>
      <c r="J11" s="325"/>
      <c r="K11" s="321"/>
      <c r="L11" s="321"/>
      <c r="M11" s="321"/>
      <c r="N11" s="321"/>
      <c r="O11" s="322"/>
      <c r="P11" s="325"/>
      <c r="Q11" s="321"/>
      <c r="R11" s="321"/>
      <c r="S11" s="321"/>
      <c r="T11" s="321"/>
      <c r="U11" s="322"/>
      <c r="V11" s="325"/>
      <c r="W11" s="321"/>
      <c r="X11" s="321"/>
      <c r="Y11" s="321"/>
      <c r="Z11" s="321"/>
      <c r="AA11" s="322"/>
      <c r="AB11" s="325"/>
      <c r="AC11" s="321"/>
      <c r="AD11" s="321"/>
      <c r="AE11" s="321"/>
      <c r="AF11" s="321"/>
      <c r="AG11" s="322"/>
      <c r="AH11" s="332"/>
      <c r="AI11" s="333"/>
      <c r="AJ11" s="333"/>
      <c r="AK11" s="333"/>
      <c r="AL11" s="333"/>
      <c r="AM11" s="334"/>
      <c r="AN11" s="8"/>
      <c r="AO11" s="279"/>
      <c r="AP11" s="280"/>
      <c r="AQ11" s="280"/>
      <c r="AR11" s="280"/>
      <c r="AS11" s="280"/>
      <c r="AT11" s="281"/>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row>
    <row r="12" spans="1:99" ht="15" customHeight="1" x14ac:dyDescent="0.3">
      <c r="A12" s="8"/>
      <c r="B12" s="274"/>
      <c r="C12" s="274"/>
      <c r="D12" s="275"/>
      <c r="E12" s="315"/>
      <c r="F12" s="316"/>
      <c r="G12" s="316"/>
      <c r="H12" s="316"/>
      <c r="I12" s="317"/>
      <c r="J12" s="325"/>
      <c r="K12" s="321"/>
      <c r="L12" s="321"/>
      <c r="M12" s="321"/>
      <c r="N12" s="321"/>
      <c r="O12" s="322"/>
      <c r="P12" s="325"/>
      <c r="Q12" s="321"/>
      <c r="R12" s="321"/>
      <c r="S12" s="321"/>
      <c r="T12" s="321"/>
      <c r="U12" s="322"/>
      <c r="V12" s="325"/>
      <c r="W12" s="321"/>
      <c r="X12" s="321"/>
      <c r="Y12" s="321"/>
      <c r="Z12" s="321"/>
      <c r="AA12" s="322"/>
      <c r="AB12" s="325"/>
      <c r="AC12" s="321"/>
      <c r="AD12" s="321"/>
      <c r="AE12" s="321"/>
      <c r="AF12" s="321"/>
      <c r="AG12" s="322"/>
      <c r="AH12" s="332"/>
      <c r="AI12" s="333"/>
      <c r="AJ12" s="333"/>
      <c r="AK12" s="333"/>
      <c r="AL12" s="333"/>
      <c r="AM12" s="334"/>
      <c r="AN12" s="8"/>
      <c r="AO12" s="279"/>
      <c r="AP12" s="280"/>
      <c r="AQ12" s="280"/>
      <c r="AR12" s="280"/>
      <c r="AS12" s="280"/>
      <c r="AT12" s="281"/>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row>
    <row r="13" spans="1:99" ht="15.75" customHeight="1" thickBot="1" x14ac:dyDescent="0.35">
      <c r="A13" s="8"/>
      <c r="B13" s="274"/>
      <c r="C13" s="274"/>
      <c r="D13" s="275"/>
      <c r="E13" s="318"/>
      <c r="F13" s="319"/>
      <c r="G13" s="319"/>
      <c r="H13" s="319"/>
      <c r="I13" s="320"/>
      <c r="J13" s="325"/>
      <c r="K13" s="321"/>
      <c r="L13" s="321"/>
      <c r="M13" s="321"/>
      <c r="N13" s="321"/>
      <c r="O13" s="322"/>
      <c r="P13" s="325"/>
      <c r="Q13" s="321"/>
      <c r="R13" s="321"/>
      <c r="S13" s="321"/>
      <c r="T13" s="321"/>
      <c r="U13" s="322"/>
      <c r="V13" s="325"/>
      <c r="W13" s="321"/>
      <c r="X13" s="321"/>
      <c r="Y13" s="321"/>
      <c r="Z13" s="321"/>
      <c r="AA13" s="322"/>
      <c r="AB13" s="325"/>
      <c r="AC13" s="321"/>
      <c r="AD13" s="321"/>
      <c r="AE13" s="321"/>
      <c r="AF13" s="321"/>
      <c r="AG13" s="322"/>
      <c r="AH13" s="335"/>
      <c r="AI13" s="336"/>
      <c r="AJ13" s="336"/>
      <c r="AK13" s="336"/>
      <c r="AL13" s="336"/>
      <c r="AM13" s="337"/>
      <c r="AN13" s="8"/>
      <c r="AO13" s="282"/>
      <c r="AP13" s="283"/>
      <c r="AQ13" s="283"/>
      <c r="AR13" s="283"/>
      <c r="AS13" s="283"/>
      <c r="AT13" s="284"/>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row>
    <row r="14" spans="1:99" ht="15" customHeight="1" x14ac:dyDescent="0.3">
      <c r="A14" s="8"/>
      <c r="B14" s="274"/>
      <c r="C14" s="274"/>
      <c r="D14" s="275"/>
      <c r="E14" s="312" t="s">
        <v>225</v>
      </c>
      <c r="F14" s="313"/>
      <c r="G14" s="313"/>
      <c r="H14" s="313"/>
      <c r="I14" s="313"/>
      <c r="J14" s="347"/>
      <c r="K14" s="348"/>
      <c r="L14" s="348"/>
      <c r="M14" s="348"/>
      <c r="N14" s="348"/>
      <c r="O14" s="349"/>
      <c r="P14" s="347"/>
      <c r="Q14" s="348"/>
      <c r="R14" s="348"/>
      <c r="S14" s="348"/>
      <c r="T14" s="348"/>
      <c r="U14" s="349"/>
      <c r="V14" s="323"/>
      <c r="W14" s="324"/>
      <c r="X14" s="324"/>
      <c r="Y14" s="324"/>
      <c r="Z14" s="324"/>
      <c r="AA14" s="326"/>
      <c r="AB14" s="323"/>
      <c r="AC14" s="324"/>
      <c r="AD14" s="324"/>
      <c r="AE14" s="324"/>
      <c r="AF14" s="324"/>
      <c r="AG14" s="326"/>
      <c r="AH14" s="338"/>
      <c r="AI14" s="339"/>
      <c r="AJ14" s="339"/>
      <c r="AK14" s="339"/>
      <c r="AL14" s="339"/>
      <c r="AM14" s="340"/>
      <c r="AN14" s="8"/>
      <c r="AO14" s="285" t="s">
        <v>226</v>
      </c>
      <c r="AP14" s="286"/>
      <c r="AQ14" s="286"/>
      <c r="AR14" s="286"/>
      <c r="AS14" s="286"/>
      <c r="AT14" s="287"/>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row>
    <row r="15" spans="1:99" ht="15" customHeight="1" x14ac:dyDescent="0.3">
      <c r="A15" s="8"/>
      <c r="B15" s="274"/>
      <c r="C15" s="274"/>
      <c r="D15" s="275"/>
      <c r="E15" s="315"/>
      <c r="F15" s="316"/>
      <c r="G15" s="316"/>
      <c r="H15" s="316"/>
      <c r="I15" s="316"/>
      <c r="J15" s="341"/>
      <c r="K15" s="342"/>
      <c r="L15" s="342"/>
      <c r="M15" s="342"/>
      <c r="N15" s="342"/>
      <c r="O15" s="343"/>
      <c r="P15" s="341"/>
      <c r="Q15" s="342"/>
      <c r="R15" s="342"/>
      <c r="S15" s="342"/>
      <c r="T15" s="342"/>
      <c r="U15" s="343"/>
      <c r="V15" s="325"/>
      <c r="W15" s="321"/>
      <c r="X15" s="321"/>
      <c r="Y15" s="321"/>
      <c r="Z15" s="321"/>
      <c r="AA15" s="322"/>
      <c r="AB15" s="325"/>
      <c r="AC15" s="321"/>
      <c r="AD15" s="321"/>
      <c r="AE15" s="321"/>
      <c r="AF15" s="321"/>
      <c r="AG15" s="322"/>
      <c r="AH15" s="332"/>
      <c r="AI15" s="333"/>
      <c r="AJ15" s="333"/>
      <c r="AK15" s="333"/>
      <c r="AL15" s="333"/>
      <c r="AM15" s="334"/>
      <c r="AN15" s="8"/>
      <c r="AO15" s="288"/>
      <c r="AP15" s="289"/>
      <c r="AQ15" s="289"/>
      <c r="AR15" s="289"/>
      <c r="AS15" s="289"/>
      <c r="AT15" s="290"/>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row>
    <row r="16" spans="1:99" ht="15" customHeight="1" x14ac:dyDescent="0.3">
      <c r="A16" s="8"/>
      <c r="B16" s="274"/>
      <c r="C16" s="274"/>
      <c r="D16" s="275"/>
      <c r="E16" s="315"/>
      <c r="F16" s="316"/>
      <c r="G16" s="316"/>
      <c r="H16" s="316"/>
      <c r="I16" s="316"/>
      <c r="J16" s="341"/>
      <c r="K16" s="342"/>
      <c r="L16" s="342"/>
      <c r="M16" s="342"/>
      <c r="N16" s="342"/>
      <c r="O16" s="343"/>
      <c r="P16" s="341"/>
      <c r="Q16" s="342"/>
      <c r="R16" s="342"/>
      <c r="S16" s="342"/>
      <c r="T16" s="342"/>
      <c r="U16" s="343"/>
      <c r="V16" s="325"/>
      <c r="W16" s="321"/>
      <c r="X16" s="321"/>
      <c r="Y16" s="321"/>
      <c r="Z16" s="321"/>
      <c r="AA16" s="322"/>
      <c r="AB16" s="325"/>
      <c r="AC16" s="321"/>
      <c r="AD16" s="321"/>
      <c r="AE16" s="321"/>
      <c r="AF16" s="321"/>
      <c r="AG16" s="322"/>
      <c r="AH16" s="332"/>
      <c r="AI16" s="333"/>
      <c r="AJ16" s="333"/>
      <c r="AK16" s="333"/>
      <c r="AL16" s="333"/>
      <c r="AM16" s="334"/>
      <c r="AN16" s="8"/>
      <c r="AO16" s="288"/>
      <c r="AP16" s="289"/>
      <c r="AQ16" s="289"/>
      <c r="AR16" s="289"/>
      <c r="AS16" s="289"/>
      <c r="AT16" s="290"/>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row>
    <row r="17" spans="1:80" ht="15" customHeight="1" x14ac:dyDescent="0.3">
      <c r="A17" s="8"/>
      <c r="B17" s="274"/>
      <c r="C17" s="274"/>
      <c r="D17" s="275"/>
      <c r="E17" s="315"/>
      <c r="F17" s="316"/>
      <c r="G17" s="316"/>
      <c r="H17" s="316"/>
      <c r="I17" s="316"/>
      <c r="J17" s="341"/>
      <c r="K17" s="342"/>
      <c r="L17" s="342"/>
      <c r="M17" s="342"/>
      <c r="N17" s="342"/>
      <c r="O17" s="343"/>
      <c r="P17" s="341"/>
      <c r="Q17" s="342"/>
      <c r="R17" s="342"/>
      <c r="S17" s="342"/>
      <c r="T17" s="342"/>
      <c r="U17" s="343"/>
      <c r="V17" s="325"/>
      <c r="W17" s="321"/>
      <c r="X17" s="321"/>
      <c r="Y17" s="321"/>
      <c r="Z17" s="321"/>
      <c r="AA17" s="322"/>
      <c r="AB17" s="325"/>
      <c r="AC17" s="321"/>
      <c r="AD17" s="321"/>
      <c r="AE17" s="321"/>
      <c r="AF17" s="321"/>
      <c r="AG17" s="322"/>
      <c r="AH17" s="332"/>
      <c r="AI17" s="333"/>
      <c r="AJ17" s="333"/>
      <c r="AK17" s="333"/>
      <c r="AL17" s="333"/>
      <c r="AM17" s="334"/>
      <c r="AN17" s="8"/>
      <c r="AO17" s="288"/>
      <c r="AP17" s="289"/>
      <c r="AQ17" s="289"/>
      <c r="AR17" s="289"/>
      <c r="AS17" s="289"/>
      <c r="AT17" s="290"/>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row>
    <row r="18" spans="1:80" ht="15" customHeight="1" x14ac:dyDescent="0.3">
      <c r="A18" s="8"/>
      <c r="B18" s="274"/>
      <c r="C18" s="274"/>
      <c r="D18" s="275"/>
      <c r="E18" s="315"/>
      <c r="F18" s="316"/>
      <c r="G18" s="316"/>
      <c r="H18" s="316"/>
      <c r="I18" s="316"/>
      <c r="J18" s="341"/>
      <c r="K18" s="342"/>
      <c r="L18" s="342"/>
      <c r="M18" s="342"/>
      <c r="N18" s="342"/>
      <c r="O18" s="343"/>
      <c r="P18" s="341"/>
      <c r="Q18" s="342"/>
      <c r="R18" s="342"/>
      <c r="S18" s="342"/>
      <c r="T18" s="342"/>
      <c r="U18" s="343"/>
      <c r="V18" s="325"/>
      <c r="W18" s="321"/>
      <c r="X18" s="321"/>
      <c r="Y18" s="321"/>
      <c r="Z18" s="321"/>
      <c r="AA18" s="322"/>
      <c r="AB18" s="325"/>
      <c r="AC18" s="321"/>
      <c r="AD18" s="321"/>
      <c r="AE18" s="321"/>
      <c r="AF18" s="321"/>
      <c r="AG18" s="322"/>
      <c r="AH18" s="332"/>
      <c r="AI18" s="333"/>
      <c r="AJ18" s="333"/>
      <c r="AK18" s="333"/>
      <c r="AL18" s="333"/>
      <c r="AM18" s="334"/>
      <c r="AN18" s="8"/>
      <c r="AO18" s="288"/>
      <c r="AP18" s="289"/>
      <c r="AQ18" s="289"/>
      <c r="AR18" s="289"/>
      <c r="AS18" s="289"/>
      <c r="AT18" s="290"/>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row>
    <row r="19" spans="1:80" ht="15" customHeight="1" x14ac:dyDescent="0.3">
      <c r="A19" s="8"/>
      <c r="B19" s="274"/>
      <c r="C19" s="274"/>
      <c r="D19" s="275"/>
      <c r="E19" s="315"/>
      <c r="F19" s="316"/>
      <c r="G19" s="316"/>
      <c r="H19" s="316"/>
      <c r="I19" s="316"/>
      <c r="J19" s="341"/>
      <c r="K19" s="342"/>
      <c r="L19" s="342"/>
      <c r="M19" s="342"/>
      <c r="N19" s="342"/>
      <c r="O19" s="343"/>
      <c r="P19" s="341"/>
      <c r="Q19" s="342"/>
      <c r="R19" s="342"/>
      <c r="S19" s="342"/>
      <c r="T19" s="342"/>
      <c r="U19" s="343"/>
      <c r="V19" s="325"/>
      <c r="W19" s="321"/>
      <c r="X19" s="321"/>
      <c r="Y19" s="321"/>
      <c r="Z19" s="321"/>
      <c r="AA19" s="322"/>
      <c r="AB19" s="325"/>
      <c r="AC19" s="321"/>
      <c r="AD19" s="321"/>
      <c r="AE19" s="321"/>
      <c r="AF19" s="321"/>
      <c r="AG19" s="322"/>
      <c r="AH19" s="332"/>
      <c r="AI19" s="333"/>
      <c r="AJ19" s="333"/>
      <c r="AK19" s="333"/>
      <c r="AL19" s="333"/>
      <c r="AM19" s="334"/>
      <c r="AN19" s="8"/>
      <c r="AO19" s="288"/>
      <c r="AP19" s="289"/>
      <c r="AQ19" s="289"/>
      <c r="AR19" s="289"/>
      <c r="AS19" s="289"/>
      <c r="AT19" s="290"/>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row>
    <row r="20" spans="1:80" ht="15" customHeight="1" x14ac:dyDescent="0.3">
      <c r="A20" s="8"/>
      <c r="B20" s="274"/>
      <c r="C20" s="274"/>
      <c r="D20" s="275"/>
      <c r="E20" s="315"/>
      <c r="F20" s="316"/>
      <c r="G20" s="316"/>
      <c r="H20" s="316"/>
      <c r="I20" s="316"/>
      <c r="J20" s="341"/>
      <c r="K20" s="342"/>
      <c r="L20" s="342"/>
      <c r="M20" s="342"/>
      <c r="N20" s="342"/>
      <c r="O20" s="343"/>
      <c r="P20" s="341"/>
      <c r="Q20" s="342"/>
      <c r="R20" s="342"/>
      <c r="S20" s="342"/>
      <c r="T20" s="342"/>
      <c r="U20" s="343"/>
      <c r="V20" s="325"/>
      <c r="W20" s="321"/>
      <c r="X20" s="321"/>
      <c r="Y20" s="321"/>
      <c r="Z20" s="321"/>
      <c r="AA20" s="322"/>
      <c r="AB20" s="325"/>
      <c r="AC20" s="321"/>
      <c r="AD20" s="321"/>
      <c r="AE20" s="321"/>
      <c r="AF20" s="321"/>
      <c r="AG20" s="322"/>
      <c r="AH20" s="332"/>
      <c r="AI20" s="333"/>
      <c r="AJ20" s="333"/>
      <c r="AK20" s="333"/>
      <c r="AL20" s="333"/>
      <c r="AM20" s="334"/>
      <c r="AN20" s="8"/>
      <c r="AO20" s="288"/>
      <c r="AP20" s="289"/>
      <c r="AQ20" s="289"/>
      <c r="AR20" s="289"/>
      <c r="AS20" s="289"/>
      <c r="AT20" s="290"/>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row>
    <row r="21" spans="1:80" ht="15.75" customHeight="1" thickBot="1" x14ac:dyDescent="0.35">
      <c r="A21" s="8"/>
      <c r="B21" s="274"/>
      <c r="C21" s="274"/>
      <c r="D21" s="275"/>
      <c r="E21" s="318"/>
      <c r="F21" s="319"/>
      <c r="G21" s="319"/>
      <c r="H21" s="319"/>
      <c r="I21" s="319"/>
      <c r="J21" s="344"/>
      <c r="K21" s="345"/>
      <c r="L21" s="345"/>
      <c r="M21" s="345"/>
      <c r="N21" s="345"/>
      <c r="O21" s="346"/>
      <c r="P21" s="344"/>
      <c r="Q21" s="345"/>
      <c r="R21" s="345"/>
      <c r="S21" s="345"/>
      <c r="T21" s="345"/>
      <c r="U21" s="346"/>
      <c r="V21" s="329"/>
      <c r="W21" s="330"/>
      <c r="X21" s="330"/>
      <c r="Y21" s="330"/>
      <c r="Z21" s="330"/>
      <c r="AA21" s="331"/>
      <c r="AB21" s="329"/>
      <c r="AC21" s="330"/>
      <c r="AD21" s="330"/>
      <c r="AE21" s="330"/>
      <c r="AF21" s="330"/>
      <c r="AG21" s="331"/>
      <c r="AH21" s="335"/>
      <c r="AI21" s="336"/>
      <c r="AJ21" s="336"/>
      <c r="AK21" s="336"/>
      <c r="AL21" s="336"/>
      <c r="AM21" s="337"/>
      <c r="AN21" s="8"/>
      <c r="AO21" s="291"/>
      <c r="AP21" s="292"/>
      <c r="AQ21" s="292"/>
      <c r="AR21" s="292"/>
      <c r="AS21" s="292"/>
      <c r="AT21" s="293"/>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row>
    <row r="22" spans="1:80" x14ac:dyDescent="0.3">
      <c r="A22" s="8"/>
      <c r="B22" s="274"/>
      <c r="C22" s="274"/>
      <c r="D22" s="275"/>
      <c r="E22" s="312" t="s">
        <v>227</v>
      </c>
      <c r="F22" s="313"/>
      <c r="G22" s="313"/>
      <c r="H22" s="313"/>
      <c r="I22" s="314"/>
      <c r="J22" s="347"/>
      <c r="K22" s="348"/>
      <c r="L22" s="348"/>
      <c r="M22" s="348"/>
      <c r="N22" s="348"/>
      <c r="O22" s="349"/>
      <c r="P22" s="347"/>
      <c r="Q22" s="348"/>
      <c r="R22" s="348"/>
      <c r="S22" s="348"/>
      <c r="T22" s="348"/>
      <c r="U22" s="349"/>
      <c r="V22" s="347"/>
      <c r="W22" s="348"/>
      <c r="X22" s="348"/>
      <c r="Y22" s="348"/>
      <c r="Z22" s="348"/>
      <c r="AA22" s="349"/>
      <c r="AB22" s="323"/>
      <c r="AC22" s="324"/>
      <c r="AD22" s="324"/>
      <c r="AE22" s="324"/>
      <c r="AF22" s="324"/>
      <c r="AG22" s="326"/>
      <c r="AH22" s="338"/>
      <c r="AI22" s="339"/>
      <c r="AJ22" s="339"/>
      <c r="AK22" s="339"/>
      <c r="AL22" s="339"/>
      <c r="AM22" s="340"/>
      <c r="AN22" s="8"/>
      <c r="AO22" s="294" t="s">
        <v>199</v>
      </c>
      <c r="AP22" s="295"/>
      <c r="AQ22" s="295"/>
      <c r="AR22" s="295"/>
      <c r="AS22" s="295"/>
      <c r="AT22" s="296"/>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row>
    <row r="23" spans="1:80" x14ac:dyDescent="0.3">
      <c r="A23" s="8"/>
      <c r="B23" s="274"/>
      <c r="C23" s="274"/>
      <c r="D23" s="275"/>
      <c r="E23" s="315"/>
      <c r="F23" s="316"/>
      <c r="G23" s="316"/>
      <c r="H23" s="316"/>
      <c r="I23" s="317"/>
      <c r="J23" s="341"/>
      <c r="K23" s="342"/>
      <c r="L23" s="342"/>
      <c r="M23" s="342"/>
      <c r="N23" s="342"/>
      <c r="O23" s="343"/>
      <c r="P23" s="341"/>
      <c r="Q23" s="342"/>
      <c r="R23" s="342"/>
      <c r="S23" s="342"/>
      <c r="T23" s="342"/>
      <c r="U23" s="343"/>
      <c r="V23" s="341"/>
      <c r="W23" s="342"/>
      <c r="X23" s="342"/>
      <c r="Y23" s="342"/>
      <c r="Z23" s="342"/>
      <c r="AA23" s="343"/>
      <c r="AB23" s="325"/>
      <c r="AC23" s="321"/>
      <c r="AD23" s="321"/>
      <c r="AE23" s="321"/>
      <c r="AF23" s="321"/>
      <c r="AG23" s="322"/>
      <c r="AH23" s="332"/>
      <c r="AI23" s="333"/>
      <c r="AJ23" s="333"/>
      <c r="AK23" s="333"/>
      <c r="AL23" s="333"/>
      <c r="AM23" s="334"/>
      <c r="AN23" s="8"/>
      <c r="AO23" s="297"/>
      <c r="AP23" s="298"/>
      <c r="AQ23" s="298"/>
      <c r="AR23" s="298"/>
      <c r="AS23" s="298"/>
      <c r="AT23" s="299"/>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row>
    <row r="24" spans="1:80" x14ac:dyDescent="0.3">
      <c r="A24" s="8"/>
      <c r="B24" s="274"/>
      <c r="C24" s="274"/>
      <c r="D24" s="275"/>
      <c r="E24" s="315"/>
      <c r="F24" s="316"/>
      <c r="G24" s="316"/>
      <c r="H24" s="316"/>
      <c r="I24" s="317"/>
      <c r="J24" s="341"/>
      <c r="K24" s="342"/>
      <c r="L24" s="342"/>
      <c r="M24" s="342"/>
      <c r="N24" s="342"/>
      <c r="O24" s="343"/>
      <c r="P24" s="341"/>
      <c r="Q24" s="342"/>
      <c r="R24" s="342"/>
      <c r="S24" s="342"/>
      <c r="T24" s="342"/>
      <c r="U24" s="343"/>
      <c r="V24" s="341"/>
      <c r="W24" s="342"/>
      <c r="X24" s="342"/>
      <c r="Y24" s="342"/>
      <c r="Z24" s="342"/>
      <c r="AA24" s="343"/>
      <c r="AB24" s="325"/>
      <c r="AC24" s="321"/>
      <c r="AD24" s="321"/>
      <c r="AE24" s="321"/>
      <c r="AF24" s="321"/>
      <c r="AG24" s="322"/>
      <c r="AH24" s="332"/>
      <c r="AI24" s="333"/>
      <c r="AJ24" s="333"/>
      <c r="AK24" s="333"/>
      <c r="AL24" s="333"/>
      <c r="AM24" s="334"/>
      <c r="AN24" s="8"/>
      <c r="AO24" s="297"/>
      <c r="AP24" s="298"/>
      <c r="AQ24" s="298"/>
      <c r="AR24" s="298"/>
      <c r="AS24" s="298"/>
      <c r="AT24" s="299"/>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row>
    <row r="25" spans="1:80" x14ac:dyDescent="0.3">
      <c r="A25" s="8"/>
      <c r="B25" s="274"/>
      <c r="C25" s="274"/>
      <c r="D25" s="275"/>
      <c r="E25" s="315"/>
      <c r="F25" s="316"/>
      <c r="G25" s="316"/>
      <c r="H25" s="316"/>
      <c r="I25" s="317"/>
      <c r="J25" s="341"/>
      <c r="K25" s="342"/>
      <c r="L25" s="342"/>
      <c r="M25" s="342"/>
      <c r="N25" s="342"/>
      <c r="O25" s="343"/>
      <c r="P25" s="341"/>
      <c r="Q25" s="342"/>
      <c r="R25" s="342"/>
      <c r="S25" s="342"/>
      <c r="T25" s="342"/>
      <c r="U25" s="343"/>
      <c r="V25" s="341"/>
      <c r="W25" s="342"/>
      <c r="X25" s="342"/>
      <c r="Y25" s="342"/>
      <c r="Z25" s="342"/>
      <c r="AA25" s="343"/>
      <c r="AB25" s="325"/>
      <c r="AC25" s="321"/>
      <c r="AD25" s="321"/>
      <c r="AE25" s="321"/>
      <c r="AF25" s="321"/>
      <c r="AG25" s="322"/>
      <c r="AH25" s="332"/>
      <c r="AI25" s="333"/>
      <c r="AJ25" s="333"/>
      <c r="AK25" s="333"/>
      <c r="AL25" s="333"/>
      <c r="AM25" s="334"/>
      <c r="AN25" s="8"/>
      <c r="AO25" s="297"/>
      <c r="AP25" s="298"/>
      <c r="AQ25" s="298"/>
      <c r="AR25" s="298"/>
      <c r="AS25" s="298"/>
      <c r="AT25" s="299"/>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row>
    <row r="26" spans="1:80" x14ac:dyDescent="0.3">
      <c r="A26" s="8"/>
      <c r="B26" s="274"/>
      <c r="C26" s="274"/>
      <c r="D26" s="275"/>
      <c r="E26" s="315"/>
      <c r="F26" s="316"/>
      <c r="G26" s="316"/>
      <c r="H26" s="316"/>
      <c r="I26" s="317"/>
      <c r="J26" s="341"/>
      <c r="K26" s="342"/>
      <c r="L26" s="342"/>
      <c r="M26" s="342"/>
      <c r="N26" s="342"/>
      <c r="O26" s="343"/>
      <c r="P26" s="341"/>
      <c r="Q26" s="342"/>
      <c r="R26" s="342"/>
      <c r="S26" s="342"/>
      <c r="T26" s="342"/>
      <c r="U26" s="343"/>
      <c r="V26" s="341"/>
      <c r="W26" s="342"/>
      <c r="X26" s="342"/>
      <c r="Y26" s="342"/>
      <c r="Z26" s="342"/>
      <c r="AA26" s="343"/>
      <c r="AB26" s="325"/>
      <c r="AC26" s="321"/>
      <c r="AD26" s="321"/>
      <c r="AE26" s="321"/>
      <c r="AF26" s="321"/>
      <c r="AG26" s="322"/>
      <c r="AH26" s="332"/>
      <c r="AI26" s="333"/>
      <c r="AJ26" s="333"/>
      <c r="AK26" s="333"/>
      <c r="AL26" s="333"/>
      <c r="AM26" s="334"/>
      <c r="AN26" s="8"/>
      <c r="AO26" s="297"/>
      <c r="AP26" s="298"/>
      <c r="AQ26" s="298"/>
      <c r="AR26" s="298"/>
      <c r="AS26" s="298"/>
      <c r="AT26" s="299"/>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row>
    <row r="27" spans="1:80" x14ac:dyDescent="0.3">
      <c r="A27" s="8"/>
      <c r="B27" s="274"/>
      <c r="C27" s="274"/>
      <c r="D27" s="275"/>
      <c r="E27" s="315"/>
      <c r="F27" s="316"/>
      <c r="G27" s="316"/>
      <c r="H27" s="316"/>
      <c r="I27" s="317"/>
      <c r="J27" s="341"/>
      <c r="K27" s="342"/>
      <c r="L27" s="342"/>
      <c r="M27" s="342"/>
      <c r="N27" s="342"/>
      <c r="O27" s="343"/>
      <c r="P27" s="341"/>
      <c r="Q27" s="342"/>
      <c r="R27" s="342"/>
      <c r="S27" s="342"/>
      <c r="T27" s="342"/>
      <c r="U27" s="343"/>
      <c r="V27" s="341"/>
      <c r="W27" s="342"/>
      <c r="X27" s="342"/>
      <c r="Y27" s="342"/>
      <c r="Z27" s="342"/>
      <c r="AA27" s="343"/>
      <c r="AB27" s="325"/>
      <c r="AC27" s="321"/>
      <c r="AD27" s="321"/>
      <c r="AE27" s="321"/>
      <c r="AF27" s="321"/>
      <c r="AG27" s="322"/>
      <c r="AH27" s="332"/>
      <c r="AI27" s="333"/>
      <c r="AJ27" s="333"/>
      <c r="AK27" s="333"/>
      <c r="AL27" s="333"/>
      <c r="AM27" s="334"/>
      <c r="AN27" s="8"/>
      <c r="AO27" s="297"/>
      <c r="AP27" s="298"/>
      <c r="AQ27" s="298"/>
      <c r="AR27" s="298"/>
      <c r="AS27" s="298"/>
      <c r="AT27" s="299"/>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row>
    <row r="28" spans="1:80" x14ac:dyDescent="0.3">
      <c r="A28" s="8"/>
      <c r="B28" s="274"/>
      <c r="C28" s="274"/>
      <c r="D28" s="275"/>
      <c r="E28" s="315"/>
      <c r="F28" s="316"/>
      <c r="G28" s="316"/>
      <c r="H28" s="316"/>
      <c r="I28" s="317"/>
      <c r="J28" s="341"/>
      <c r="K28" s="342"/>
      <c r="L28" s="342"/>
      <c r="M28" s="342"/>
      <c r="N28" s="342"/>
      <c r="O28" s="343"/>
      <c r="P28" s="341"/>
      <c r="Q28" s="342"/>
      <c r="R28" s="342"/>
      <c r="S28" s="342"/>
      <c r="T28" s="342"/>
      <c r="U28" s="343"/>
      <c r="V28" s="341"/>
      <c r="W28" s="342"/>
      <c r="X28" s="342"/>
      <c r="Y28" s="342"/>
      <c r="Z28" s="342"/>
      <c r="AA28" s="343"/>
      <c r="AB28" s="325"/>
      <c r="AC28" s="321"/>
      <c r="AD28" s="321"/>
      <c r="AE28" s="321"/>
      <c r="AF28" s="321"/>
      <c r="AG28" s="322"/>
      <c r="AH28" s="332"/>
      <c r="AI28" s="333"/>
      <c r="AJ28" s="333"/>
      <c r="AK28" s="333"/>
      <c r="AL28" s="333"/>
      <c r="AM28" s="334"/>
      <c r="AN28" s="8"/>
      <c r="AO28" s="297"/>
      <c r="AP28" s="298"/>
      <c r="AQ28" s="298"/>
      <c r="AR28" s="298"/>
      <c r="AS28" s="298"/>
      <c r="AT28" s="299"/>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row>
    <row r="29" spans="1:80" ht="15" thickBot="1" x14ac:dyDescent="0.35">
      <c r="A29" s="8"/>
      <c r="B29" s="274"/>
      <c r="C29" s="274"/>
      <c r="D29" s="275"/>
      <c r="E29" s="318"/>
      <c r="F29" s="319"/>
      <c r="G29" s="319"/>
      <c r="H29" s="319"/>
      <c r="I29" s="320"/>
      <c r="J29" s="341"/>
      <c r="K29" s="342"/>
      <c r="L29" s="342"/>
      <c r="M29" s="342"/>
      <c r="N29" s="342"/>
      <c r="O29" s="343"/>
      <c r="P29" s="344"/>
      <c r="Q29" s="345"/>
      <c r="R29" s="345"/>
      <c r="S29" s="345"/>
      <c r="T29" s="345"/>
      <c r="U29" s="346"/>
      <c r="V29" s="344"/>
      <c r="W29" s="345"/>
      <c r="X29" s="345"/>
      <c r="Y29" s="345"/>
      <c r="Z29" s="345"/>
      <c r="AA29" s="346"/>
      <c r="AB29" s="329"/>
      <c r="AC29" s="330"/>
      <c r="AD29" s="330"/>
      <c r="AE29" s="330"/>
      <c r="AF29" s="330"/>
      <c r="AG29" s="331"/>
      <c r="AH29" s="335"/>
      <c r="AI29" s="336"/>
      <c r="AJ29" s="336"/>
      <c r="AK29" s="336"/>
      <c r="AL29" s="336"/>
      <c r="AM29" s="337"/>
      <c r="AN29" s="8"/>
      <c r="AO29" s="300"/>
      <c r="AP29" s="301"/>
      <c r="AQ29" s="301"/>
      <c r="AR29" s="301"/>
      <c r="AS29" s="301"/>
      <c r="AT29" s="302"/>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row>
    <row r="30" spans="1:80" x14ac:dyDescent="0.3">
      <c r="A30" s="8"/>
      <c r="B30" s="274"/>
      <c r="C30" s="274"/>
      <c r="D30" s="275"/>
      <c r="E30" s="312" t="s">
        <v>228</v>
      </c>
      <c r="F30" s="313"/>
      <c r="G30" s="313"/>
      <c r="H30" s="313"/>
      <c r="I30" s="313"/>
      <c r="J30" s="356"/>
      <c r="K30" s="357"/>
      <c r="L30" s="357"/>
      <c r="M30" s="357"/>
      <c r="N30" s="357"/>
      <c r="O30" s="358"/>
      <c r="P30" s="348"/>
      <c r="Q30" s="348"/>
      <c r="R30" s="348"/>
      <c r="S30" s="348"/>
      <c r="T30" s="348"/>
      <c r="U30" s="349"/>
      <c r="V30" s="347"/>
      <c r="W30" s="348"/>
      <c r="X30" s="348"/>
      <c r="Y30" s="348"/>
      <c r="Z30" s="348"/>
      <c r="AA30" s="349"/>
      <c r="AB30" s="323"/>
      <c r="AC30" s="324"/>
      <c r="AD30" s="324"/>
      <c r="AE30" s="324"/>
      <c r="AF30" s="324"/>
      <c r="AG30" s="326"/>
      <c r="AH30" s="338"/>
      <c r="AI30" s="339"/>
      <c r="AJ30" s="339"/>
      <c r="AK30" s="339"/>
      <c r="AL30" s="339"/>
      <c r="AM30" s="340"/>
      <c r="AN30" s="8"/>
      <c r="AO30" s="303" t="s">
        <v>229</v>
      </c>
      <c r="AP30" s="304"/>
      <c r="AQ30" s="304"/>
      <c r="AR30" s="304"/>
      <c r="AS30" s="304"/>
      <c r="AT30" s="305"/>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row>
    <row r="31" spans="1:80" x14ac:dyDescent="0.3">
      <c r="A31" s="8"/>
      <c r="B31" s="274"/>
      <c r="C31" s="274"/>
      <c r="D31" s="275"/>
      <c r="E31" s="315"/>
      <c r="F31" s="316"/>
      <c r="G31" s="316"/>
      <c r="H31" s="316"/>
      <c r="I31" s="316"/>
      <c r="J31" s="352"/>
      <c r="K31" s="350"/>
      <c r="L31" s="350"/>
      <c r="M31" s="350"/>
      <c r="N31" s="350"/>
      <c r="O31" s="351"/>
      <c r="P31" s="342"/>
      <c r="Q31" s="342"/>
      <c r="R31" s="342"/>
      <c r="S31" s="342"/>
      <c r="T31" s="342"/>
      <c r="U31" s="343"/>
      <c r="V31" s="341"/>
      <c r="W31" s="342"/>
      <c r="X31" s="342"/>
      <c r="Y31" s="342"/>
      <c r="Z31" s="342"/>
      <c r="AA31" s="343"/>
      <c r="AB31" s="325"/>
      <c r="AC31" s="321"/>
      <c r="AD31" s="321"/>
      <c r="AE31" s="321"/>
      <c r="AF31" s="321"/>
      <c r="AG31" s="322"/>
      <c r="AH31" s="332"/>
      <c r="AI31" s="333"/>
      <c r="AJ31" s="333"/>
      <c r="AK31" s="333"/>
      <c r="AL31" s="333"/>
      <c r="AM31" s="334"/>
      <c r="AN31" s="8"/>
      <c r="AO31" s="306"/>
      <c r="AP31" s="307"/>
      <c r="AQ31" s="307"/>
      <c r="AR31" s="307"/>
      <c r="AS31" s="307"/>
      <c r="AT31" s="30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row>
    <row r="32" spans="1:80" x14ac:dyDescent="0.3">
      <c r="A32" s="8"/>
      <c r="B32" s="274"/>
      <c r="C32" s="274"/>
      <c r="D32" s="275"/>
      <c r="E32" s="315"/>
      <c r="F32" s="316"/>
      <c r="G32" s="316"/>
      <c r="H32" s="316"/>
      <c r="I32" s="316"/>
      <c r="J32" s="352"/>
      <c r="K32" s="350"/>
      <c r="L32" s="350"/>
      <c r="M32" s="350"/>
      <c r="N32" s="350"/>
      <c r="O32" s="351"/>
      <c r="P32" s="342"/>
      <c r="Q32" s="342"/>
      <c r="R32" s="342"/>
      <c r="S32" s="342"/>
      <c r="T32" s="342"/>
      <c r="U32" s="343"/>
      <c r="V32" s="341"/>
      <c r="W32" s="342"/>
      <c r="X32" s="342"/>
      <c r="Y32" s="342"/>
      <c r="Z32" s="342"/>
      <c r="AA32" s="343"/>
      <c r="AB32" s="325"/>
      <c r="AC32" s="321"/>
      <c r="AD32" s="321"/>
      <c r="AE32" s="321"/>
      <c r="AF32" s="321"/>
      <c r="AG32" s="322"/>
      <c r="AH32" s="332"/>
      <c r="AI32" s="333"/>
      <c r="AJ32" s="333"/>
      <c r="AK32" s="333"/>
      <c r="AL32" s="333"/>
      <c r="AM32" s="334"/>
      <c r="AN32" s="8"/>
      <c r="AO32" s="306"/>
      <c r="AP32" s="307"/>
      <c r="AQ32" s="307"/>
      <c r="AR32" s="307"/>
      <c r="AS32" s="307"/>
      <c r="AT32" s="308"/>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row>
    <row r="33" spans="1:80" x14ac:dyDescent="0.3">
      <c r="A33" s="8"/>
      <c r="B33" s="274"/>
      <c r="C33" s="274"/>
      <c r="D33" s="275"/>
      <c r="E33" s="315"/>
      <c r="F33" s="316"/>
      <c r="G33" s="316"/>
      <c r="H33" s="316"/>
      <c r="I33" s="316"/>
      <c r="J33" s="352"/>
      <c r="K33" s="350"/>
      <c r="L33" s="350"/>
      <c r="M33" s="350"/>
      <c r="N33" s="350"/>
      <c r="O33" s="351"/>
      <c r="P33" s="342"/>
      <c r="Q33" s="342"/>
      <c r="R33" s="342"/>
      <c r="S33" s="342"/>
      <c r="T33" s="342"/>
      <c r="U33" s="343"/>
      <c r="V33" s="341"/>
      <c r="W33" s="342"/>
      <c r="X33" s="342"/>
      <c r="Y33" s="342"/>
      <c r="Z33" s="342"/>
      <c r="AA33" s="343"/>
      <c r="AB33" s="325"/>
      <c r="AC33" s="321"/>
      <c r="AD33" s="321"/>
      <c r="AE33" s="321"/>
      <c r="AF33" s="321"/>
      <c r="AG33" s="322"/>
      <c r="AH33" s="332"/>
      <c r="AI33" s="333"/>
      <c r="AJ33" s="333"/>
      <c r="AK33" s="333"/>
      <c r="AL33" s="333"/>
      <c r="AM33" s="334"/>
      <c r="AN33" s="8"/>
      <c r="AO33" s="306"/>
      <c r="AP33" s="307"/>
      <c r="AQ33" s="307"/>
      <c r="AR33" s="307"/>
      <c r="AS33" s="307"/>
      <c r="AT33" s="308"/>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row>
    <row r="34" spans="1:80" x14ac:dyDescent="0.3">
      <c r="A34" s="8"/>
      <c r="B34" s="274"/>
      <c r="C34" s="274"/>
      <c r="D34" s="275"/>
      <c r="E34" s="315"/>
      <c r="F34" s="316"/>
      <c r="G34" s="316"/>
      <c r="H34" s="316"/>
      <c r="I34" s="316"/>
      <c r="J34" s="352"/>
      <c r="K34" s="350"/>
      <c r="L34" s="350"/>
      <c r="M34" s="350"/>
      <c r="N34" s="350"/>
      <c r="O34" s="351"/>
      <c r="P34" s="342"/>
      <c r="Q34" s="342"/>
      <c r="R34" s="342"/>
      <c r="S34" s="342"/>
      <c r="T34" s="342"/>
      <c r="U34" s="343"/>
      <c r="V34" s="341"/>
      <c r="W34" s="342"/>
      <c r="X34" s="342"/>
      <c r="Y34" s="342"/>
      <c r="Z34" s="342"/>
      <c r="AA34" s="343"/>
      <c r="AB34" s="325"/>
      <c r="AC34" s="321"/>
      <c r="AD34" s="321"/>
      <c r="AE34" s="321"/>
      <c r="AF34" s="321"/>
      <c r="AG34" s="322"/>
      <c r="AH34" s="332"/>
      <c r="AI34" s="333"/>
      <c r="AJ34" s="333"/>
      <c r="AK34" s="333"/>
      <c r="AL34" s="333"/>
      <c r="AM34" s="334"/>
      <c r="AN34" s="8"/>
      <c r="AO34" s="306"/>
      <c r="AP34" s="307"/>
      <c r="AQ34" s="307"/>
      <c r="AR34" s="307"/>
      <c r="AS34" s="307"/>
      <c r="AT34" s="308"/>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row>
    <row r="35" spans="1:80" x14ac:dyDescent="0.3">
      <c r="A35" s="8"/>
      <c r="B35" s="274"/>
      <c r="C35" s="274"/>
      <c r="D35" s="275"/>
      <c r="E35" s="315"/>
      <c r="F35" s="316"/>
      <c r="G35" s="316"/>
      <c r="H35" s="316"/>
      <c r="I35" s="316"/>
      <c r="J35" s="352"/>
      <c r="K35" s="350"/>
      <c r="L35" s="350"/>
      <c r="M35" s="350"/>
      <c r="N35" s="350"/>
      <c r="O35" s="351"/>
      <c r="P35" s="342"/>
      <c r="Q35" s="342"/>
      <c r="R35" s="342"/>
      <c r="S35" s="342"/>
      <c r="T35" s="342"/>
      <c r="U35" s="343"/>
      <c r="V35" s="341"/>
      <c r="W35" s="342"/>
      <c r="X35" s="342"/>
      <c r="Y35" s="342"/>
      <c r="Z35" s="342"/>
      <c r="AA35" s="343"/>
      <c r="AB35" s="325"/>
      <c r="AC35" s="321"/>
      <c r="AD35" s="321"/>
      <c r="AE35" s="321"/>
      <c r="AF35" s="321"/>
      <c r="AG35" s="322"/>
      <c r="AH35" s="332"/>
      <c r="AI35" s="333"/>
      <c r="AJ35" s="333"/>
      <c r="AK35" s="333"/>
      <c r="AL35" s="333"/>
      <c r="AM35" s="334"/>
      <c r="AN35" s="8"/>
      <c r="AO35" s="306"/>
      <c r="AP35" s="307"/>
      <c r="AQ35" s="307"/>
      <c r="AR35" s="307"/>
      <c r="AS35" s="307"/>
      <c r="AT35" s="308"/>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row>
    <row r="36" spans="1:80" x14ac:dyDescent="0.3">
      <c r="A36" s="8"/>
      <c r="B36" s="274"/>
      <c r="C36" s="274"/>
      <c r="D36" s="275"/>
      <c r="E36" s="315"/>
      <c r="F36" s="316"/>
      <c r="G36" s="316"/>
      <c r="H36" s="316"/>
      <c r="I36" s="316"/>
      <c r="J36" s="352"/>
      <c r="K36" s="350"/>
      <c r="L36" s="350"/>
      <c r="M36" s="350"/>
      <c r="N36" s="350"/>
      <c r="O36" s="351"/>
      <c r="P36" s="342"/>
      <c r="Q36" s="342"/>
      <c r="R36" s="342"/>
      <c r="S36" s="342"/>
      <c r="T36" s="342"/>
      <c r="U36" s="343"/>
      <c r="V36" s="341"/>
      <c r="W36" s="342"/>
      <c r="X36" s="342"/>
      <c r="Y36" s="342"/>
      <c r="Z36" s="342"/>
      <c r="AA36" s="343"/>
      <c r="AB36" s="325"/>
      <c r="AC36" s="321"/>
      <c r="AD36" s="321"/>
      <c r="AE36" s="321"/>
      <c r="AF36" s="321"/>
      <c r="AG36" s="322"/>
      <c r="AH36" s="332"/>
      <c r="AI36" s="333"/>
      <c r="AJ36" s="333"/>
      <c r="AK36" s="333"/>
      <c r="AL36" s="333"/>
      <c r="AM36" s="334"/>
      <c r="AN36" s="8"/>
      <c r="AO36" s="306"/>
      <c r="AP36" s="307"/>
      <c r="AQ36" s="307"/>
      <c r="AR36" s="307"/>
      <c r="AS36" s="307"/>
      <c r="AT36" s="308"/>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row>
    <row r="37" spans="1:80" ht="15" thickBot="1" x14ac:dyDescent="0.35">
      <c r="A37" s="8"/>
      <c r="B37" s="274"/>
      <c r="C37" s="274"/>
      <c r="D37" s="275"/>
      <c r="E37" s="318"/>
      <c r="F37" s="319"/>
      <c r="G37" s="319"/>
      <c r="H37" s="319"/>
      <c r="I37" s="319"/>
      <c r="J37" s="353"/>
      <c r="K37" s="354"/>
      <c r="L37" s="354"/>
      <c r="M37" s="354"/>
      <c r="N37" s="354"/>
      <c r="O37" s="355"/>
      <c r="P37" s="345"/>
      <c r="Q37" s="345"/>
      <c r="R37" s="345"/>
      <c r="S37" s="345"/>
      <c r="T37" s="345"/>
      <c r="U37" s="346"/>
      <c r="V37" s="344"/>
      <c r="W37" s="345"/>
      <c r="X37" s="345"/>
      <c r="Y37" s="345"/>
      <c r="Z37" s="345"/>
      <c r="AA37" s="346"/>
      <c r="AB37" s="329"/>
      <c r="AC37" s="330"/>
      <c r="AD37" s="330"/>
      <c r="AE37" s="330"/>
      <c r="AF37" s="330"/>
      <c r="AG37" s="331"/>
      <c r="AH37" s="335"/>
      <c r="AI37" s="336"/>
      <c r="AJ37" s="336"/>
      <c r="AK37" s="336"/>
      <c r="AL37" s="336"/>
      <c r="AM37" s="337"/>
      <c r="AN37" s="8"/>
      <c r="AO37" s="309"/>
      <c r="AP37" s="310"/>
      <c r="AQ37" s="310"/>
      <c r="AR37" s="310"/>
      <c r="AS37" s="310"/>
      <c r="AT37" s="311"/>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row>
    <row r="38" spans="1:80" x14ac:dyDescent="0.3">
      <c r="A38" s="8"/>
      <c r="B38" s="274"/>
      <c r="C38" s="274"/>
      <c r="D38" s="275"/>
      <c r="E38" s="312" t="s">
        <v>230</v>
      </c>
      <c r="F38" s="313"/>
      <c r="G38" s="313"/>
      <c r="H38" s="313"/>
      <c r="I38" s="314"/>
      <c r="J38" s="356"/>
      <c r="K38" s="357"/>
      <c r="L38" s="357"/>
      <c r="M38" s="357"/>
      <c r="N38" s="357"/>
      <c r="O38" s="358"/>
      <c r="P38" s="356"/>
      <c r="Q38" s="357"/>
      <c r="R38" s="357"/>
      <c r="S38" s="357"/>
      <c r="T38" s="357"/>
      <c r="U38" s="358"/>
      <c r="V38" s="347"/>
      <c r="W38" s="348"/>
      <c r="X38" s="348"/>
      <c r="Y38" s="348"/>
      <c r="Z38" s="348"/>
      <c r="AA38" s="349"/>
      <c r="AB38" s="323"/>
      <c r="AC38" s="324"/>
      <c r="AD38" s="324"/>
      <c r="AE38" s="324"/>
      <c r="AF38" s="324"/>
      <c r="AG38" s="326"/>
      <c r="AH38" s="338"/>
      <c r="AI38" s="339"/>
      <c r="AJ38" s="339"/>
      <c r="AK38" s="339"/>
      <c r="AL38" s="339"/>
      <c r="AM38" s="340"/>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row>
    <row r="39" spans="1:80" x14ac:dyDescent="0.3">
      <c r="A39" s="8"/>
      <c r="B39" s="274"/>
      <c r="C39" s="274"/>
      <c r="D39" s="275"/>
      <c r="E39" s="315"/>
      <c r="F39" s="316"/>
      <c r="G39" s="316"/>
      <c r="H39" s="316"/>
      <c r="I39" s="317"/>
      <c r="J39" s="352"/>
      <c r="K39" s="350"/>
      <c r="L39" s="350"/>
      <c r="M39" s="350"/>
      <c r="N39" s="350"/>
      <c r="O39" s="351"/>
      <c r="P39" s="352"/>
      <c r="Q39" s="350"/>
      <c r="R39" s="350"/>
      <c r="S39" s="350"/>
      <c r="T39" s="350"/>
      <c r="U39" s="351"/>
      <c r="V39" s="341"/>
      <c r="W39" s="342"/>
      <c r="X39" s="342"/>
      <c r="Y39" s="342"/>
      <c r="Z39" s="342"/>
      <c r="AA39" s="343"/>
      <c r="AB39" s="325"/>
      <c r="AC39" s="321"/>
      <c r="AD39" s="321"/>
      <c r="AE39" s="321"/>
      <c r="AF39" s="321"/>
      <c r="AG39" s="322"/>
      <c r="AH39" s="332"/>
      <c r="AI39" s="333"/>
      <c r="AJ39" s="333"/>
      <c r="AK39" s="333"/>
      <c r="AL39" s="333"/>
      <c r="AM39" s="334"/>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row>
    <row r="40" spans="1:80" x14ac:dyDescent="0.3">
      <c r="A40" s="8"/>
      <c r="B40" s="274"/>
      <c r="C40" s="274"/>
      <c r="D40" s="275"/>
      <c r="E40" s="315"/>
      <c r="F40" s="316"/>
      <c r="G40" s="316"/>
      <c r="H40" s="316"/>
      <c r="I40" s="317"/>
      <c r="J40" s="352"/>
      <c r="K40" s="350"/>
      <c r="L40" s="350"/>
      <c r="M40" s="350"/>
      <c r="N40" s="350"/>
      <c r="O40" s="351"/>
      <c r="P40" s="352"/>
      <c r="Q40" s="350"/>
      <c r="R40" s="350"/>
      <c r="S40" s="350"/>
      <c r="T40" s="350"/>
      <c r="U40" s="351"/>
      <c r="V40" s="341"/>
      <c r="W40" s="342"/>
      <c r="X40" s="342"/>
      <c r="Y40" s="342"/>
      <c r="Z40" s="342"/>
      <c r="AA40" s="343"/>
      <c r="AB40" s="325"/>
      <c r="AC40" s="321"/>
      <c r="AD40" s="321"/>
      <c r="AE40" s="321"/>
      <c r="AF40" s="321"/>
      <c r="AG40" s="322"/>
      <c r="AH40" s="332"/>
      <c r="AI40" s="333"/>
      <c r="AJ40" s="333"/>
      <c r="AK40" s="333"/>
      <c r="AL40" s="333"/>
      <c r="AM40" s="334"/>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row>
    <row r="41" spans="1:80" x14ac:dyDescent="0.3">
      <c r="A41" s="8"/>
      <c r="B41" s="274"/>
      <c r="C41" s="274"/>
      <c r="D41" s="275"/>
      <c r="E41" s="315"/>
      <c r="F41" s="316"/>
      <c r="G41" s="316"/>
      <c r="H41" s="316"/>
      <c r="I41" s="317"/>
      <c r="J41" s="352"/>
      <c r="K41" s="350"/>
      <c r="L41" s="350"/>
      <c r="M41" s="350"/>
      <c r="N41" s="350"/>
      <c r="O41" s="351"/>
      <c r="P41" s="352"/>
      <c r="Q41" s="350"/>
      <c r="R41" s="350"/>
      <c r="S41" s="350"/>
      <c r="T41" s="350"/>
      <c r="U41" s="351"/>
      <c r="V41" s="341"/>
      <c r="W41" s="342"/>
      <c r="X41" s="342"/>
      <c r="Y41" s="342"/>
      <c r="Z41" s="342"/>
      <c r="AA41" s="343"/>
      <c r="AB41" s="325"/>
      <c r="AC41" s="321"/>
      <c r="AD41" s="321"/>
      <c r="AE41" s="321"/>
      <c r="AF41" s="321"/>
      <c r="AG41" s="322"/>
      <c r="AH41" s="332"/>
      <c r="AI41" s="333"/>
      <c r="AJ41" s="333"/>
      <c r="AK41" s="333"/>
      <c r="AL41" s="333"/>
      <c r="AM41" s="334"/>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row>
    <row r="42" spans="1:80" x14ac:dyDescent="0.3">
      <c r="A42" s="8"/>
      <c r="B42" s="274"/>
      <c r="C42" s="274"/>
      <c r="D42" s="275"/>
      <c r="E42" s="315"/>
      <c r="F42" s="316"/>
      <c r="G42" s="316"/>
      <c r="H42" s="316"/>
      <c r="I42" s="317"/>
      <c r="J42" s="352"/>
      <c r="K42" s="350"/>
      <c r="L42" s="350"/>
      <c r="M42" s="350"/>
      <c r="N42" s="350"/>
      <c r="O42" s="351"/>
      <c r="P42" s="352"/>
      <c r="Q42" s="350"/>
      <c r="R42" s="350"/>
      <c r="S42" s="350"/>
      <c r="T42" s="350"/>
      <c r="U42" s="351"/>
      <c r="V42" s="341"/>
      <c r="W42" s="342"/>
      <c r="X42" s="342"/>
      <c r="Y42" s="342"/>
      <c r="Z42" s="342"/>
      <c r="AA42" s="343"/>
      <c r="AB42" s="325"/>
      <c r="AC42" s="321"/>
      <c r="AD42" s="321"/>
      <c r="AE42" s="321"/>
      <c r="AF42" s="321"/>
      <c r="AG42" s="322"/>
      <c r="AH42" s="332"/>
      <c r="AI42" s="333"/>
      <c r="AJ42" s="333"/>
      <c r="AK42" s="333"/>
      <c r="AL42" s="333"/>
      <c r="AM42" s="334"/>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row>
    <row r="43" spans="1:80" x14ac:dyDescent="0.3">
      <c r="A43" s="8"/>
      <c r="B43" s="274"/>
      <c r="C43" s="274"/>
      <c r="D43" s="275"/>
      <c r="E43" s="315"/>
      <c r="F43" s="316"/>
      <c r="G43" s="316"/>
      <c r="H43" s="316"/>
      <c r="I43" s="317"/>
      <c r="J43" s="352"/>
      <c r="K43" s="350"/>
      <c r="L43" s="350"/>
      <c r="M43" s="350"/>
      <c r="N43" s="350"/>
      <c r="O43" s="351"/>
      <c r="P43" s="352"/>
      <c r="Q43" s="350"/>
      <c r="R43" s="350"/>
      <c r="S43" s="350"/>
      <c r="T43" s="350"/>
      <c r="U43" s="351"/>
      <c r="V43" s="341"/>
      <c r="W43" s="342"/>
      <c r="X43" s="342"/>
      <c r="Y43" s="342"/>
      <c r="Z43" s="342"/>
      <c r="AA43" s="343"/>
      <c r="AB43" s="325"/>
      <c r="AC43" s="321"/>
      <c r="AD43" s="321"/>
      <c r="AE43" s="321"/>
      <c r="AF43" s="321"/>
      <c r="AG43" s="322"/>
      <c r="AH43" s="332"/>
      <c r="AI43" s="333"/>
      <c r="AJ43" s="333"/>
      <c r="AK43" s="333"/>
      <c r="AL43" s="333"/>
      <c r="AM43" s="334"/>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row>
    <row r="44" spans="1:80" x14ac:dyDescent="0.3">
      <c r="A44" s="8"/>
      <c r="B44" s="274"/>
      <c r="C44" s="274"/>
      <c r="D44" s="275"/>
      <c r="E44" s="315"/>
      <c r="F44" s="316"/>
      <c r="G44" s="316"/>
      <c r="H44" s="316"/>
      <c r="I44" s="317"/>
      <c r="J44" s="352"/>
      <c r="K44" s="350"/>
      <c r="L44" s="350"/>
      <c r="M44" s="350"/>
      <c r="N44" s="350"/>
      <c r="O44" s="351"/>
      <c r="P44" s="352"/>
      <c r="Q44" s="350"/>
      <c r="R44" s="350"/>
      <c r="S44" s="350"/>
      <c r="T44" s="350"/>
      <c r="U44" s="351"/>
      <c r="V44" s="341"/>
      <c r="W44" s="342"/>
      <c r="X44" s="342"/>
      <c r="Y44" s="342"/>
      <c r="Z44" s="342"/>
      <c r="AA44" s="343"/>
      <c r="AB44" s="325"/>
      <c r="AC44" s="321"/>
      <c r="AD44" s="321"/>
      <c r="AE44" s="321"/>
      <c r="AF44" s="321"/>
      <c r="AG44" s="322"/>
      <c r="AH44" s="332"/>
      <c r="AI44" s="333"/>
      <c r="AJ44" s="333"/>
      <c r="AK44" s="333"/>
      <c r="AL44" s="333"/>
      <c r="AM44" s="334"/>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row>
    <row r="45" spans="1:80" ht="15" thickBot="1" x14ac:dyDescent="0.35">
      <c r="A45" s="8"/>
      <c r="B45" s="274"/>
      <c r="C45" s="274"/>
      <c r="D45" s="275"/>
      <c r="E45" s="318"/>
      <c r="F45" s="319"/>
      <c r="G45" s="319"/>
      <c r="H45" s="319"/>
      <c r="I45" s="320"/>
      <c r="J45" s="353"/>
      <c r="K45" s="354"/>
      <c r="L45" s="354"/>
      <c r="M45" s="354"/>
      <c r="N45" s="354"/>
      <c r="O45" s="355"/>
      <c r="P45" s="353"/>
      <c r="Q45" s="354"/>
      <c r="R45" s="354"/>
      <c r="S45" s="354"/>
      <c r="T45" s="354"/>
      <c r="U45" s="355"/>
      <c r="V45" s="344"/>
      <c r="W45" s="345"/>
      <c r="X45" s="345"/>
      <c r="Y45" s="345"/>
      <c r="Z45" s="345"/>
      <c r="AA45" s="346"/>
      <c r="AB45" s="329"/>
      <c r="AC45" s="330"/>
      <c r="AD45" s="330"/>
      <c r="AE45" s="330"/>
      <c r="AF45" s="330"/>
      <c r="AG45" s="331"/>
      <c r="AH45" s="335"/>
      <c r="AI45" s="336"/>
      <c r="AJ45" s="336"/>
      <c r="AK45" s="336"/>
      <c r="AL45" s="336"/>
      <c r="AM45" s="337"/>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row>
    <row r="46" spans="1:80" x14ac:dyDescent="0.3">
      <c r="A46" s="8"/>
      <c r="B46" s="8"/>
      <c r="C46" s="8"/>
      <c r="D46" s="8"/>
      <c r="E46" s="8"/>
      <c r="F46" s="8"/>
      <c r="G46" s="8"/>
      <c r="H46" s="8"/>
      <c r="I46" s="8"/>
      <c r="J46" s="312" t="s">
        <v>231</v>
      </c>
      <c r="K46" s="313"/>
      <c r="L46" s="313"/>
      <c r="M46" s="313"/>
      <c r="N46" s="313"/>
      <c r="O46" s="314"/>
      <c r="P46" s="312" t="s">
        <v>232</v>
      </c>
      <c r="Q46" s="313"/>
      <c r="R46" s="313"/>
      <c r="S46" s="313"/>
      <c r="T46" s="313"/>
      <c r="U46" s="314"/>
      <c r="V46" s="312" t="s">
        <v>233</v>
      </c>
      <c r="W46" s="313"/>
      <c r="X46" s="313"/>
      <c r="Y46" s="313"/>
      <c r="Z46" s="313"/>
      <c r="AA46" s="314"/>
      <c r="AB46" s="312" t="s">
        <v>234</v>
      </c>
      <c r="AC46" s="328"/>
      <c r="AD46" s="313"/>
      <c r="AE46" s="313"/>
      <c r="AF46" s="313"/>
      <c r="AG46" s="314"/>
      <c r="AH46" s="312" t="s">
        <v>235</v>
      </c>
      <c r="AI46" s="313"/>
      <c r="AJ46" s="313"/>
      <c r="AK46" s="313"/>
      <c r="AL46" s="313"/>
      <c r="AM46" s="314"/>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row>
    <row r="47" spans="1:80" x14ac:dyDescent="0.3">
      <c r="A47" s="8"/>
      <c r="B47" s="8"/>
      <c r="C47" s="8"/>
      <c r="D47" s="8"/>
      <c r="E47" s="8"/>
      <c r="F47" s="8"/>
      <c r="G47" s="8"/>
      <c r="H47" s="8"/>
      <c r="I47" s="8"/>
      <c r="J47" s="315"/>
      <c r="K47" s="316"/>
      <c r="L47" s="316"/>
      <c r="M47" s="316"/>
      <c r="N47" s="316"/>
      <c r="O47" s="317"/>
      <c r="P47" s="315"/>
      <c r="Q47" s="316"/>
      <c r="R47" s="316"/>
      <c r="S47" s="316"/>
      <c r="T47" s="316"/>
      <c r="U47" s="317"/>
      <c r="V47" s="315"/>
      <c r="W47" s="316"/>
      <c r="X47" s="316"/>
      <c r="Y47" s="316"/>
      <c r="Z47" s="316"/>
      <c r="AA47" s="317"/>
      <c r="AB47" s="315"/>
      <c r="AC47" s="316"/>
      <c r="AD47" s="316"/>
      <c r="AE47" s="316"/>
      <c r="AF47" s="316"/>
      <c r="AG47" s="317"/>
      <c r="AH47" s="315"/>
      <c r="AI47" s="316"/>
      <c r="AJ47" s="316"/>
      <c r="AK47" s="316"/>
      <c r="AL47" s="316"/>
      <c r="AM47" s="317"/>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row>
    <row r="48" spans="1:80" x14ac:dyDescent="0.3">
      <c r="A48" s="8"/>
      <c r="B48" s="8"/>
      <c r="C48" s="8"/>
      <c r="D48" s="8"/>
      <c r="E48" s="8"/>
      <c r="F48" s="8"/>
      <c r="G48" s="8"/>
      <c r="H48" s="8"/>
      <c r="I48" s="8"/>
      <c r="J48" s="315"/>
      <c r="K48" s="316"/>
      <c r="L48" s="316"/>
      <c r="M48" s="316"/>
      <c r="N48" s="316"/>
      <c r="O48" s="317"/>
      <c r="P48" s="315"/>
      <c r="Q48" s="316"/>
      <c r="R48" s="316"/>
      <c r="S48" s="316"/>
      <c r="T48" s="316"/>
      <c r="U48" s="317"/>
      <c r="V48" s="315"/>
      <c r="W48" s="316"/>
      <c r="X48" s="316"/>
      <c r="Y48" s="316"/>
      <c r="Z48" s="316"/>
      <c r="AA48" s="317"/>
      <c r="AB48" s="315"/>
      <c r="AC48" s="316"/>
      <c r="AD48" s="316"/>
      <c r="AE48" s="316"/>
      <c r="AF48" s="316"/>
      <c r="AG48" s="317"/>
      <c r="AH48" s="315"/>
      <c r="AI48" s="316"/>
      <c r="AJ48" s="316"/>
      <c r="AK48" s="316"/>
      <c r="AL48" s="316"/>
      <c r="AM48" s="317"/>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row>
    <row r="49" spans="1:80" x14ac:dyDescent="0.3">
      <c r="A49" s="8"/>
      <c r="B49" s="8"/>
      <c r="C49" s="8"/>
      <c r="D49" s="8"/>
      <c r="E49" s="8"/>
      <c r="F49" s="8"/>
      <c r="G49" s="8"/>
      <c r="H49" s="8"/>
      <c r="I49" s="8"/>
      <c r="J49" s="315"/>
      <c r="K49" s="316"/>
      <c r="L49" s="316"/>
      <c r="M49" s="316"/>
      <c r="N49" s="316"/>
      <c r="O49" s="317"/>
      <c r="P49" s="315"/>
      <c r="Q49" s="316"/>
      <c r="R49" s="316"/>
      <c r="S49" s="316"/>
      <c r="T49" s="316"/>
      <c r="U49" s="317"/>
      <c r="V49" s="315"/>
      <c r="W49" s="316"/>
      <c r="X49" s="316"/>
      <c r="Y49" s="316"/>
      <c r="Z49" s="316"/>
      <c r="AA49" s="317"/>
      <c r="AB49" s="315"/>
      <c r="AC49" s="316"/>
      <c r="AD49" s="316"/>
      <c r="AE49" s="316"/>
      <c r="AF49" s="316"/>
      <c r="AG49" s="317"/>
      <c r="AH49" s="315"/>
      <c r="AI49" s="316"/>
      <c r="AJ49" s="316"/>
      <c r="AK49" s="316"/>
      <c r="AL49" s="316"/>
      <c r="AM49" s="317"/>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row>
    <row r="50" spans="1:80" x14ac:dyDescent="0.3">
      <c r="A50" s="8"/>
      <c r="B50" s="8"/>
      <c r="C50" s="8"/>
      <c r="D50" s="8"/>
      <c r="E50" s="8"/>
      <c r="F50" s="8"/>
      <c r="G50" s="8"/>
      <c r="H50" s="8"/>
      <c r="I50" s="8"/>
      <c r="J50" s="315"/>
      <c r="K50" s="316"/>
      <c r="L50" s="316"/>
      <c r="M50" s="316"/>
      <c r="N50" s="316"/>
      <c r="O50" s="317"/>
      <c r="P50" s="315"/>
      <c r="Q50" s="316"/>
      <c r="R50" s="316"/>
      <c r="S50" s="316"/>
      <c r="T50" s="316"/>
      <c r="U50" s="317"/>
      <c r="V50" s="315"/>
      <c r="W50" s="316"/>
      <c r="X50" s="316"/>
      <c r="Y50" s="316"/>
      <c r="Z50" s="316"/>
      <c r="AA50" s="317"/>
      <c r="AB50" s="315"/>
      <c r="AC50" s="316"/>
      <c r="AD50" s="316"/>
      <c r="AE50" s="316"/>
      <c r="AF50" s="316"/>
      <c r="AG50" s="317"/>
      <c r="AH50" s="315"/>
      <c r="AI50" s="316"/>
      <c r="AJ50" s="316"/>
      <c r="AK50" s="316"/>
      <c r="AL50" s="316"/>
      <c r="AM50" s="317"/>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row>
    <row r="51" spans="1:80" ht="15" thickBot="1" x14ac:dyDescent="0.35">
      <c r="A51" s="8"/>
      <c r="B51" s="8"/>
      <c r="C51" s="8"/>
      <c r="D51" s="8"/>
      <c r="E51" s="8"/>
      <c r="F51" s="8"/>
      <c r="G51" s="8"/>
      <c r="H51" s="8"/>
      <c r="I51" s="8"/>
      <c r="J51" s="318"/>
      <c r="K51" s="319"/>
      <c r="L51" s="319"/>
      <c r="M51" s="319"/>
      <c r="N51" s="319"/>
      <c r="O51" s="320"/>
      <c r="P51" s="318"/>
      <c r="Q51" s="319"/>
      <c r="R51" s="319"/>
      <c r="S51" s="319"/>
      <c r="T51" s="319"/>
      <c r="U51" s="320"/>
      <c r="V51" s="318"/>
      <c r="W51" s="319"/>
      <c r="X51" s="319"/>
      <c r="Y51" s="319"/>
      <c r="Z51" s="319"/>
      <c r="AA51" s="320"/>
      <c r="AB51" s="318"/>
      <c r="AC51" s="319"/>
      <c r="AD51" s="319"/>
      <c r="AE51" s="319"/>
      <c r="AF51" s="319"/>
      <c r="AG51" s="320"/>
      <c r="AH51" s="318"/>
      <c r="AI51" s="319"/>
      <c r="AJ51" s="319"/>
      <c r="AK51" s="319"/>
      <c r="AL51" s="319"/>
      <c r="AM51" s="320"/>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row>
    <row r="52" spans="1:80" x14ac:dyDescent="0.3">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row>
    <row r="53" spans="1:80" ht="15" customHeight="1" x14ac:dyDescent="0.3">
      <c r="A53" s="8"/>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row>
    <row r="54" spans="1:80" ht="15" customHeight="1" x14ac:dyDescent="0.3">
      <c r="A54" s="8"/>
      <c r="B54" s="9"/>
      <c r="C54" s="9"/>
      <c r="D54" s="9"/>
      <c r="E54" s="9"/>
      <c r="F54" s="9"/>
      <c r="G54" s="9"/>
      <c r="H54" s="9"/>
      <c r="I54" s="9"/>
      <c r="J54" s="9"/>
      <c r="K54" s="9"/>
      <c r="L54" s="9"/>
      <c r="M54" s="9"/>
      <c r="N54" s="9"/>
      <c r="O54" s="9"/>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row>
    <row r="55" spans="1:80" x14ac:dyDescent="0.3">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row>
    <row r="56" spans="1:80" x14ac:dyDescent="0.3">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row>
    <row r="57" spans="1:80" x14ac:dyDescent="0.3">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row>
    <row r="58" spans="1:80" x14ac:dyDescent="0.3">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row>
    <row r="59" spans="1:80" x14ac:dyDescent="0.3">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row>
    <row r="60" spans="1:80" x14ac:dyDescent="0.3">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row>
    <row r="61" spans="1:80" x14ac:dyDescent="0.3">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row>
    <row r="62" spans="1:80" x14ac:dyDescent="0.3">
      <c r="A62" s="8"/>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row>
    <row r="63" spans="1:80" x14ac:dyDescent="0.3">
      <c r="A63" s="8"/>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row>
    <row r="64" spans="1:80" x14ac:dyDescent="0.3">
      <c r="A64" s="8"/>
      <c r="B64" s="8"/>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row>
    <row r="65" spans="1:80" x14ac:dyDescent="0.3">
      <c r="A65" s="8"/>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row>
    <row r="66" spans="1:80" x14ac:dyDescent="0.3">
      <c r="A66" s="8"/>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row>
    <row r="67" spans="1:80" x14ac:dyDescent="0.3">
      <c r="A67" s="8"/>
      <c r="B67" s="8"/>
      <c r="C67" s="8"/>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row>
    <row r="68" spans="1:80" x14ac:dyDescent="0.3">
      <c r="A68" s="8"/>
      <c r="B68" s="8"/>
      <c r="C68" s="8"/>
      <c r="D68" s="8"/>
      <c r="E68" s="8"/>
      <c r="F68" s="8"/>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row>
    <row r="69" spans="1:80" x14ac:dyDescent="0.3">
      <c r="A69" s="8"/>
      <c r="B69" s="8"/>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row>
    <row r="70" spans="1:80" x14ac:dyDescent="0.3">
      <c r="A70" s="8"/>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row>
    <row r="71" spans="1:80" x14ac:dyDescent="0.3">
      <c r="A71" s="8"/>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row>
    <row r="72" spans="1:80" x14ac:dyDescent="0.3">
      <c r="A72" s="8"/>
      <c r="B72" s="8"/>
      <c r="C72" s="8"/>
      <c r="D72" s="8"/>
      <c r="E72" s="8"/>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row>
    <row r="73" spans="1:80" x14ac:dyDescent="0.3">
      <c r="A73" s="8"/>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row>
    <row r="74" spans="1:80" x14ac:dyDescent="0.3">
      <c r="A74" s="8"/>
      <c r="B74" s="8"/>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row>
    <row r="75" spans="1:80" x14ac:dyDescent="0.3">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row>
    <row r="76" spans="1:80" x14ac:dyDescent="0.3">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row>
    <row r="77" spans="1:80" x14ac:dyDescent="0.3">
      <c r="A77" s="8"/>
      <c r="B77" s="8"/>
      <c r="C77" s="8"/>
      <c r="D77" s="8"/>
      <c r="E77" s="8"/>
      <c r="F77" s="8"/>
      <c r="G77" s="8"/>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row>
    <row r="78" spans="1:80" x14ac:dyDescent="0.3">
      <c r="A78" s="8"/>
      <c r="B78" s="8"/>
      <c r="C78" s="8"/>
      <c r="D78" s="8"/>
      <c r="E78" s="8"/>
      <c r="F78" s="8"/>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row>
    <row r="79" spans="1:80" x14ac:dyDescent="0.3">
      <c r="A79" s="8"/>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row>
    <row r="80" spans="1:80" x14ac:dyDescent="0.3">
      <c r="A80" s="8"/>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row>
    <row r="81" spans="1:63" x14ac:dyDescent="0.3">
      <c r="A81" s="8"/>
      <c r="B81" s="8"/>
      <c r="C81" s="8"/>
      <c r="D81" s="8"/>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row>
    <row r="82" spans="1:63" x14ac:dyDescent="0.3">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row>
    <row r="83" spans="1:63" x14ac:dyDescent="0.3">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row>
    <row r="84" spans="1:63" x14ac:dyDescent="0.3">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row>
    <row r="85" spans="1:63" x14ac:dyDescent="0.3">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row>
    <row r="86" spans="1:63" x14ac:dyDescent="0.3">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row>
    <row r="87" spans="1:63" x14ac:dyDescent="0.3">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row>
    <row r="88" spans="1:63" x14ac:dyDescent="0.3">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row>
    <row r="89" spans="1:63" x14ac:dyDescent="0.3">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row>
    <row r="90" spans="1:63" x14ac:dyDescent="0.3">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row>
    <row r="91" spans="1:63" x14ac:dyDescent="0.3">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row>
    <row r="92" spans="1:63" x14ac:dyDescent="0.3">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row>
    <row r="93" spans="1:63" x14ac:dyDescent="0.3">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row>
    <row r="94" spans="1:63" x14ac:dyDescent="0.3">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row>
    <row r="95" spans="1:63" x14ac:dyDescent="0.3">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row>
    <row r="96" spans="1:63" x14ac:dyDescent="0.3">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row>
    <row r="97" spans="1:63" x14ac:dyDescent="0.3">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row>
    <row r="98" spans="1:63" x14ac:dyDescent="0.3">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row>
    <row r="99" spans="1:63" x14ac:dyDescent="0.3">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row>
    <row r="100" spans="1:63" x14ac:dyDescent="0.3">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row>
    <row r="101" spans="1:63" x14ac:dyDescent="0.3">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row>
    <row r="102" spans="1:63" x14ac:dyDescent="0.3">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row>
    <row r="103" spans="1:63" x14ac:dyDescent="0.3">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row>
    <row r="104" spans="1:63" x14ac:dyDescent="0.3">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row>
    <row r="105" spans="1:63" x14ac:dyDescent="0.3">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row>
    <row r="106" spans="1:63" x14ac:dyDescent="0.3">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row>
    <row r="107" spans="1:63" x14ac:dyDescent="0.3">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row>
    <row r="108" spans="1:63" x14ac:dyDescent="0.3">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row>
    <row r="109" spans="1:63" x14ac:dyDescent="0.3">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row>
    <row r="110" spans="1:63" x14ac:dyDescent="0.3">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row>
    <row r="111" spans="1:63" x14ac:dyDescent="0.3">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row>
    <row r="112" spans="1:63" x14ac:dyDescent="0.3">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row>
    <row r="113" spans="1:63" x14ac:dyDescent="0.3">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row>
    <row r="114" spans="1:63" x14ac:dyDescent="0.3">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row>
    <row r="115" spans="1:63" x14ac:dyDescent="0.3">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row>
    <row r="116" spans="1:63" x14ac:dyDescent="0.3">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row>
    <row r="117" spans="1:63" x14ac:dyDescent="0.3">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row>
    <row r="118" spans="1:63" x14ac:dyDescent="0.3">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row>
    <row r="119" spans="1:63" x14ac:dyDescent="0.3">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row>
    <row r="120" spans="1:63" x14ac:dyDescent="0.3">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row>
    <row r="121" spans="1:63" x14ac:dyDescent="0.3">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row>
    <row r="122" spans="1:63" x14ac:dyDescent="0.3">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row>
    <row r="123" spans="1:63" x14ac:dyDescent="0.3">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row>
    <row r="124" spans="1:63" x14ac:dyDescent="0.3">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row>
    <row r="125" spans="1:63" x14ac:dyDescent="0.3">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row>
    <row r="126" spans="1:63" x14ac:dyDescent="0.3">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row>
    <row r="127" spans="1:63" x14ac:dyDescent="0.3">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row>
    <row r="128" spans="1:63" x14ac:dyDescent="0.3">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row>
    <row r="129" spans="2:63" x14ac:dyDescent="0.3">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row>
    <row r="130" spans="2:63" x14ac:dyDescent="0.3">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row>
    <row r="131" spans="2:63" x14ac:dyDescent="0.3">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c r="BH131" s="8"/>
      <c r="BI131" s="8"/>
      <c r="BJ131" s="8"/>
      <c r="BK131" s="8"/>
    </row>
    <row r="132" spans="2:63" x14ac:dyDescent="0.3">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c r="BH132" s="8"/>
      <c r="BI132" s="8"/>
      <c r="BJ132" s="8"/>
      <c r="BK132" s="8"/>
    </row>
    <row r="133" spans="2:63" x14ac:dyDescent="0.3">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c r="BG133" s="8"/>
      <c r="BH133" s="8"/>
      <c r="BI133" s="8"/>
      <c r="BJ133" s="8"/>
      <c r="BK133" s="8"/>
    </row>
    <row r="134" spans="2:63" x14ac:dyDescent="0.3">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c r="BG134" s="8"/>
      <c r="BH134" s="8"/>
      <c r="BI134" s="8"/>
      <c r="BJ134" s="8"/>
      <c r="BK134" s="8"/>
    </row>
    <row r="135" spans="2:63" x14ac:dyDescent="0.3">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c r="BG135" s="8"/>
      <c r="BH135" s="8"/>
      <c r="BI135" s="8"/>
      <c r="BJ135" s="8"/>
      <c r="BK135" s="8"/>
    </row>
    <row r="136" spans="2:63" x14ac:dyDescent="0.3">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c r="BG136" s="8"/>
      <c r="BH136" s="8"/>
      <c r="BI136" s="8"/>
      <c r="BJ136" s="8"/>
      <c r="BK136" s="8"/>
    </row>
    <row r="137" spans="2:63" x14ac:dyDescent="0.3">
      <c r="B137" s="8"/>
      <c r="C137" s="8"/>
      <c r="D137" s="8"/>
      <c r="E137" s="8"/>
      <c r="F137" s="8"/>
      <c r="G137" s="8"/>
      <c r="H137" s="8"/>
      <c r="I137" s="8"/>
    </row>
    <row r="138" spans="2:63" x14ac:dyDescent="0.3">
      <c r="B138" s="8"/>
      <c r="C138" s="8"/>
      <c r="D138" s="8"/>
      <c r="E138" s="8"/>
      <c r="F138" s="8"/>
      <c r="G138" s="8"/>
      <c r="H138" s="8"/>
      <c r="I138" s="8"/>
    </row>
    <row r="139" spans="2:63" x14ac:dyDescent="0.3">
      <c r="B139" s="8"/>
      <c r="C139" s="8"/>
      <c r="D139" s="8"/>
      <c r="E139" s="8"/>
      <c r="F139" s="8"/>
      <c r="G139" s="8"/>
      <c r="H139" s="8"/>
      <c r="I139" s="8"/>
    </row>
    <row r="140" spans="2:63" x14ac:dyDescent="0.3">
      <c r="B140" s="8"/>
      <c r="C140" s="8"/>
      <c r="D140" s="8"/>
      <c r="E140" s="8"/>
      <c r="F140" s="8"/>
      <c r="G140" s="8"/>
      <c r="H140" s="8"/>
      <c r="I140" s="8"/>
    </row>
  </sheetData>
  <mergeCells count="317">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 ref="N40:O41"/>
    <mergeCell ref="J34:K35"/>
    <mergeCell ref="L34:M35"/>
    <mergeCell ref="N34:O35"/>
    <mergeCell ref="J36:K37"/>
    <mergeCell ref="L36:M37"/>
    <mergeCell ref="N36:O37"/>
    <mergeCell ref="J30:K31"/>
    <mergeCell ref="L30:M31"/>
    <mergeCell ref="N30:O31"/>
    <mergeCell ref="J32:K33"/>
    <mergeCell ref="L32:M33"/>
    <mergeCell ref="N32:O33"/>
    <mergeCell ref="V42:W43"/>
    <mergeCell ref="X42:Y43"/>
    <mergeCell ref="Z42:AA43"/>
    <mergeCell ref="V44:W45"/>
    <mergeCell ref="X44:Y45"/>
    <mergeCell ref="Z44:AA45"/>
    <mergeCell ref="V38:W39"/>
    <mergeCell ref="X38:Y39"/>
    <mergeCell ref="Z38:AA39"/>
    <mergeCell ref="V40:W41"/>
    <mergeCell ref="X40:Y41"/>
    <mergeCell ref="Z40:AA41"/>
    <mergeCell ref="P34:Q35"/>
    <mergeCell ref="R34:S35"/>
    <mergeCell ref="T34:U35"/>
    <mergeCell ref="P36:Q37"/>
    <mergeCell ref="R36:S37"/>
    <mergeCell ref="T36:U37"/>
    <mergeCell ref="P30:Q31"/>
    <mergeCell ref="R30:S31"/>
    <mergeCell ref="T30:U31"/>
    <mergeCell ref="P32:Q33"/>
    <mergeCell ref="R32:S33"/>
    <mergeCell ref="T32:U33"/>
    <mergeCell ref="V34:W35"/>
    <mergeCell ref="X34:Y35"/>
    <mergeCell ref="Z34:AA35"/>
    <mergeCell ref="V36:W37"/>
    <mergeCell ref="X36:Y37"/>
    <mergeCell ref="Z36:AA37"/>
    <mergeCell ref="V30:W31"/>
    <mergeCell ref="X30:Y31"/>
    <mergeCell ref="Z30:AA31"/>
    <mergeCell ref="V32:W33"/>
    <mergeCell ref="X32:Y33"/>
    <mergeCell ref="Z32:AA33"/>
    <mergeCell ref="V26:W27"/>
    <mergeCell ref="X26:Y27"/>
    <mergeCell ref="Z26:AA27"/>
    <mergeCell ref="V28:W29"/>
    <mergeCell ref="X28:Y29"/>
    <mergeCell ref="Z28:AA29"/>
    <mergeCell ref="V22:W23"/>
    <mergeCell ref="X22:Y23"/>
    <mergeCell ref="Z22:AA23"/>
    <mergeCell ref="V24:W25"/>
    <mergeCell ref="X24:Y25"/>
    <mergeCell ref="Z24:AA25"/>
    <mergeCell ref="P26:Q27"/>
    <mergeCell ref="R26:S27"/>
    <mergeCell ref="T26:U27"/>
    <mergeCell ref="P28:Q29"/>
    <mergeCell ref="R28:S29"/>
    <mergeCell ref="T28:U29"/>
    <mergeCell ref="P22:Q23"/>
    <mergeCell ref="R22:S23"/>
    <mergeCell ref="T22:U23"/>
    <mergeCell ref="P24:Q25"/>
    <mergeCell ref="R24:S25"/>
    <mergeCell ref="T24:U25"/>
    <mergeCell ref="J26:K27"/>
    <mergeCell ref="L26:M27"/>
    <mergeCell ref="N26:O27"/>
    <mergeCell ref="J28:K29"/>
    <mergeCell ref="L28:M29"/>
    <mergeCell ref="N28:O29"/>
    <mergeCell ref="J22:K23"/>
    <mergeCell ref="L22:M23"/>
    <mergeCell ref="N22:O23"/>
    <mergeCell ref="J24:K25"/>
    <mergeCell ref="L24:M25"/>
    <mergeCell ref="N24:O25"/>
    <mergeCell ref="P18:Q19"/>
    <mergeCell ref="R18:S19"/>
    <mergeCell ref="T18:U19"/>
    <mergeCell ref="P20:Q21"/>
    <mergeCell ref="R20:S21"/>
    <mergeCell ref="T20:U21"/>
    <mergeCell ref="P14:Q15"/>
    <mergeCell ref="R14:S15"/>
    <mergeCell ref="T14:U15"/>
    <mergeCell ref="P16:Q17"/>
    <mergeCell ref="R16:S17"/>
    <mergeCell ref="T16:U17"/>
    <mergeCell ref="J18:K19"/>
    <mergeCell ref="L18:M19"/>
    <mergeCell ref="N18:O19"/>
    <mergeCell ref="J20:K21"/>
    <mergeCell ref="L20:M21"/>
    <mergeCell ref="N20:O21"/>
    <mergeCell ref="J14:K15"/>
    <mergeCell ref="L14:M15"/>
    <mergeCell ref="N14:O15"/>
    <mergeCell ref="J16:K17"/>
    <mergeCell ref="L16:M17"/>
    <mergeCell ref="N16:O17"/>
    <mergeCell ref="AH42:AI43"/>
    <mergeCell ref="AJ42:AK43"/>
    <mergeCell ref="AL42:AM43"/>
    <mergeCell ref="AH44:AI45"/>
    <mergeCell ref="AJ44:AK45"/>
    <mergeCell ref="AL44:AM45"/>
    <mergeCell ref="AH38:AI39"/>
    <mergeCell ref="AJ38:AK39"/>
    <mergeCell ref="AL38:AM39"/>
    <mergeCell ref="AH40:AI41"/>
    <mergeCell ref="AJ40:AK41"/>
    <mergeCell ref="AL40:AM41"/>
    <mergeCell ref="AH34:AI35"/>
    <mergeCell ref="AJ34:AK35"/>
    <mergeCell ref="AL34:AM35"/>
    <mergeCell ref="AH36:AI37"/>
    <mergeCell ref="AJ36:AK37"/>
    <mergeCell ref="AL36:AM37"/>
    <mergeCell ref="AH30:AI31"/>
    <mergeCell ref="AJ30:AK31"/>
    <mergeCell ref="AL30:AM31"/>
    <mergeCell ref="AH32:AI33"/>
    <mergeCell ref="AJ32:AK33"/>
    <mergeCell ref="AL32:AM33"/>
    <mergeCell ref="AH26:AI27"/>
    <mergeCell ref="AJ26:AK27"/>
    <mergeCell ref="AL26:AM27"/>
    <mergeCell ref="AH28:AI29"/>
    <mergeCell ref="AJ28:AK29"/>
    <mergeCell ref="AL28:AM29"/>
    <mergeCell ref="AH22:AI23"/>
    <mergeCell ref="AJ22:AK23"/>
    <mergeCell ref="AL22:AM23"/>
    <mergeCell ref="AH24:AI25"/>
    <mergeCell ref="AJ24:AK25"/>
    <mergeCell ref="AL24:AM25"/>
    <mergeCell ref="AH18:AI19"/>
    <mergeCell ref="AJ18:AK19"/>
    <mergeCell ref="AL18:AM19"/>
    <mergeCell ref="AH20:AI21"/>
    <mergeCell ref="AJ20:AK21"/>
    <mergeCell ref="AL20:AM21"/>
    <mergeCell ref="AH14:AI15"/>
    <mergeCell ref="AJ14:AK15"/>
    <mergeCell ref="AL14:AM15"/>
    <mergeCell ref="AH16:AI17"/>
    <mergeCell ref="AJ16:AK17"/>
    <mergeCell ref="AL16:AM17"/>
    <mergeCell ref="AH10:AI11"/>
    <mergeCell ref="AJ10:AK11"/>
    <mergeCell ref="AL10:AM11"/>
    <mergeCell ref="AH12:AI13"/>
    <mergeCell ref="AJ12:AK13"/>
    <mergeCell ref="AL12:AM13"/>
    <mergeCell ref="AH6:AI7"/>
    <mergeCell ref="AJ6:AK7"/>
    <mergeCell ref="AL6:AM7"/>
    <mergeCell ref="AH8:AI9"/>
    <mergeCell ref="AJ8:AK9"/>
    <mergeCell ref="AL8:AM9"/>
    <mergeCell ref="AB42:AC43"/>
    <mergeCell ref="AD42:AE43"/>
    <mergeCell ref="AF42:AG43"/>
    <mergeCell ref="AB44:AC45"/>
    <mergeCell ref="AD44:AE45"/>
    <mergeCell ref="AF44:AG45"/>
    <mergeCell ref="AB38:AC39"/>
    <mergeCell ref="AD38:AE39"/>
    <mergeCell ref="AF38:AG39"/>
    <mergeCell ref="AB40:AC41"/>
    <mergeCell ref="AD40:AE41"/>
    <mergeCell ref="AF40:AG41"/>
    <mergeCell ref="AB34:AC35"/>
    <mergeCell ref="AD34:AE35"/>
    <mergeCell ref="AF34:AG35"/>
    <mergeCell ref="AB36:AC37"/>
    <mergeCell ref="AD36:AE37"/>
    <mergeCell ref="AF36:AG37"/>
    <mergeCell ref="AB30:AC31"/>
    <mergeCell ref="AD30:AE31"/>
    <mergeCell ref="AF30:AG31"/>
    <mergeCell ref="AB32:AC33"/>
    <mergeCell ref="AD32:AE33"/>
    <mergeCell ref="AF32:AG33"/>
    <mergeCell ref="AB26:AC27"/>
    <mergeCell ref="AD26:AE27"/>
    <mergeCell ref="AF26:AG27"/>
    <mergeCell ref="AB28:AC29"/>
    <mergeCell ref="AD28:AE29"/>
    <mergeCell ref="AF28:AG29"/>
    <mergeCell ref="AB22:AC23"/>
    <mergeCell ref="AD22:AE23"/>
    <mergeCell ref="AF22:AG23"/>
    <mergeCell ref="AB24:AC25"/>
    <mergeCell ref="AD24:AE25"/>
    <mergeCell ref="AF24:AG25"/>
    <mergeCell ref="AB14:AC15"/>
    <mergeCell ref="AD14:AE15"/>
    <mergeCell ref="AF14:AG15"/>
    <mergeCell ref="AB16:AC17"/>
    <mergeCell ref="AD16:AE17"/>
    <mergeCell ref="AF16:AG17"/>
    <mergeCell ref="V20:W21"/>
    <mergeCell ref="X20:Y21"/>
    <mergeCell ref="Z20:AA21"/>
    <mergeCell ref="V14:W15"/>
    <mergeCell ref="X14:Y15"/>
    <mergeCell ref="Z14:AA15"/>
    <mergeCell ref="V16:W17"/>
    <mergeCell ref="X16:Y17"/>
    <mergeCell ref="Z16:AA17"/>
    <mergeCell ref="AB18:AC19"/>
    <mergeCell ref="AD18:AE19"/>
    <mergeCell ref="V18:W19"/>
    <mergeCell ref="X18:Y19"/>
    <mergeCell ref="Z18:AA19"/>
    <mergeCell ref="AF18:AG19"/>
    <mergeCell ref="AB20:AC21"/>
    <mergeCell ref="AD20:AE21"/>
    <mergeCell ref="AF20:AG21"/>
    <mergeCell ref="AF6:AG7"/>
    <mergeCell ref="AB8:AC9"/>
    <mergeCell ref="AD8:AE9"/>
    <mergeCell ref="AF8:AG9"/>
    <mergeCell ref="AB10:AC11"/>
    <mergeCell ref="AD10:AE11"/>
    <mergeCell ref="AF10:AG11"/>
    <mergeCell ref="Z10:AA11"/>
    <mergeCell ref="V12:W13"/>
    <mergeCell ref="X12:Y13"/>
    <mergeCell ref="Z12:AA13"/>
    <mergeCell ref="AB6:AC7"/>
    <mergeCell ref="AD6:AE7"/>
    <mergeCell ref="AB12:AC13"/>
    <mergeCell ref="AD12:AE13"/>
    <mergeCell ref="AF12:AG13"/>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P8:Q9"/>
    <mergeCell ref="R8:S9"/>
    <mergeCell ref="T8:U9"/>
    <mergeCell ref="P10:Q11"/>
    <mergeCell ref="R10:S11"/>
    <mergeCell ref="T10:U11"/>
    <mergeCell ref="J12:K13"/>
    <mergeCell ref="L10:M11"/>
    <mergeCell ref="L12:M13"/>
    <mergeCell ref="B6:D45"/>
    <mergeCell ref="AO6:AT13"/>
    <mergeCell ref="AO14:AT21"/>
    <mergeCell ref="AO22:AT29"/>
    <mergeCell ref="AO30:AT37"/>
    <mergeCell ref="E22:I29"/>
    <mergeCell ref="E38:I45"/>
    <mergeCell ref="J46:O51"/>
    <mergeCell ref="P46:U51"/>
    <mergeCell ref="V46:AA51"/>
    <mergeCell ref="N10:O11"/>
    <mergeCell ref="N12:O13"/>
    <mergeCell ref="R12:S13"/>
    <mergeCell ref="T12:U13"/>
    <mergeCell ref="V6:W7"/>
    <mergeCell ref="X6:Y7"/>
    <mergeCell ref="Z6:AA7"/>
    <mergeCell ref="V8:W9"/>
    <mergeCell ref="X8:Y9"/>
    <mergeCell ref="Z8:AA9"/>
    <mergeCell ref="V10:W11"/>
    <mergeCell ref="X10:Y11"/>
    <mergeCell ref="R6:S7"/>
    <mergeCell ref="T6:U7"/>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AK55"/>
  <sheetViews>
    <sheetView zoomScale="80" zoomScaleNormal="80" workbookViewId="0">
      <selection activeCell="C6" sqref="C6"/>
    </sheetView>
  </sheetViews>
  <sheetFormatPr baseColWidth="10" defaultColWidth="11.44140625" defaultRowHeight="14.4" x14ac:dyDescent="0.3"/>
  <cols>
    <col min="2" max="2" width="24.109375" customWidth="1"/>
    <col min="3" max="3" width="70.109375" customWidth="1"/>
    <col min="4" max="4" width="29.88671875" customWidth="1"/>
  </cols>
  <sheetData>
    <row r="1" spans="1:37" ht="23.4" x14ac:dyDescent="0.3">
      <c r="A1" s="8"/>
      <c r="B1" s="360" t="s">
        <v>236</v>
      </c>
      <c r="C1" s="360"/>
      <c r="D1" s="360"/>
      <c r="E1" s="8"/>
      <c r="F1" s="8"/>
      <c r="G1" s="8"/>
      <c r="H1" s="8"/>
      <c r="I1" s="8"/>
      <c r="J1" s="8"/>
      <c r="K1" s="8"/>
      <c r="L1" s="8"/>
      <c r="M1" s="8"/>
      <c r="N1" s="8"/>
      <c r="O1" s="8"/>
      <c r="P1" s="8"/>
      <c r="Q1" s="8"/>
      <c r="R1" s="8"/>
      <c r="S1" s="8"/>
      <c r="T1" s="8"/>
      <c r="U1" s="8"/>
      <c r="V1" s="8"/>
      <c r="W1" s="8"/>
      <c r="X1" s="8"/>
      <c r="Y1" s="8"/>
      <c r="Z1" s="8"/>
      <c r="AA1" s="8"/>
      <c r="AB1" s="8"/>
      <c r="AC1" s="8"/>
      <c r="AD1" s="8"/>
      <c r="AE1" s="8"/>
    </row>
    <row r="2" spans="1:37" x14ac:dyDescent="0.3">
      <c r="A2" s="8"/>
      <c r="B2" s="8"/>
      <c r="C2" s="8"/>
      <c r="D2" s="8"/>
      <c r="E2" s="8"/>
      <c r="F2" s="8"/>
      <c r="G2" s="8"/>
      <c r="H2" s="8"/>
      <c r="I2" s="8"/>
      <c r="J2" s="8"/>
      <c r="K2" s="8"/>
      <c r="L2" s="8"/>
      <c r="M2" s="8"/>
      <c r="N2" s="8"/>
      <c r="O2" s="8"/>
      <c r="P2" s="8"/>
      <c r="Q2" s="8"/>
      <c r="R2" s="8"/>
      <c r="S2" s="8"/>
      <c r="T2" s="8"/>
      <c r="U2" s="8"/>
      <c r="V2" s="8"/>
      <c r="W2" s="8"/>
      <c r="X2" s="8"/>
      <c r="Y2" s="8"/>
      <c r="Z2" s="8"/>
      <c r="AA2" s="8"/>
      <c r="AB2" s="8"/>
      <c r="AC2" s="8"/>
      <c r="AD2" s="8"/>
      <c r="AE2" s="8"/>
    </row>
    <row r="3" spans="1:37" ht="25.2" x14ac:dyDescent="0.3">
      <c r="A3" s="8"/>
      <c r="B3" s="3"/>
      <c r="C3" s="49" t="s">
        <v>237</v>
      </c>
      <c r="D3" s="49" t="s">
        <v>163</v>
      </c>
      <c r="E3" s="8"/>
      <c r="F3" s="8"/>
      <c r="G3" s="8"/>
      <c r="H3" s="8"/>
      <c r="I3" s="8"/>
      <c r="J3" s="8"/>
      <c r="K3" s="8"/>
      <c r="L3" s="8"/>
      <c r="M3" s="8"/>
      <c r="N3" s="8"/>
      <c r="O3" s="8"/>
      <c r="P3" s="8"/>
      <c r="Q3" s="8"/>
      <c r="R3" s="8"/>
      <c r="S3" s="8"/>
      <c r="T3" s="8"/>
      <c r="U3" s="8"/>
      <c r="V3" s="8"/>
      <c r="W3" s="8"/>
      <c r="X3" s="8"/>
      <c r="Y3" s="8"/>
      <c r="Z3" s="8"/>
      <c r="AA3" s="8"/>
      <c r="AB3" s="8"/>
      <c r="AC3" s="8"/>
      <c r="AD3" s="8"/>
      <c r="AE3" s="8"/>
    </row>
    <row r="4" spans="1:37" ht="50.4" x14ac:dyDescent="0.3">
      <c r="A4" s="8"/>
      <c r="B4" s="52" t="s">
        <v>238</v>
      </c>
      <c r="C4" s="50" t="s">
        <v>239</v>
      </c>
      <c r="D4" s="51">
        <v>0.2</v>
      </c>
      <c r="E4" s="8"/>
      <c r="F4" s="8"/>
      <c r="G4" s="8"/>
      <c r="H4" s="8"/>
      <c r="I4" s="8"/>
      <c r="J4" s="8"/>
      <c r="K4" s="8"/>
      <c r="L4" s="8"/>
      <c r="M4" s="8"/>
      <c r="N4" s="8"/>
      <c r="O4" s="8"/>
      <c r="P4" s="8"/>
      <c r="Q4" s="8"/>
      <c r="R4" s="8"/>
      <c r="S4" s="8"/>
      <c r="T4" s="8"/>
      <c r="U4" s="8"/>
      <c r="V4" s="8"/>
      <c r="W4" s="8"/>
      <c r="X4" s="8"/>
      <c r="Y4" s="8"/>
      <c r="Z4" s="8"/>
      <c r="AA4" s="8"/>
      <c r="AB4" s="8"/>
      <c r="AC4" s="8"/>
      <c r="AD4" s="8"/>
      <c r="AE4" s="8"/>
    </row>
    <row r="5" spans="1:37" ht="50.4" x14ac:dyDescent="0.3">
      <c r="A5" s="8"/>
      <c r="B5" s="53" t="s">
        <v>198</v>
      </c>
      <c r="C5" s="50" t="s">
        <v>240</v>
      </c>
      <c r="D5" s="51">
        <v>0.4</v>
      </c>
      <c r="E5" s="8"/>
      <c r="F5" s="8"/>
      <c r="G5" s="8"/>
      <c r="H5" s="8"/>
      <c r="I5" s="8"/>
      <c r="J5" s="8"/>
      <c r="K5" s="8"/>
      <c r="L5" s="8"/>
      <c r="M5" s="8"/>
      <c r="N5" s="8"/>
      <c r="O5" s="8"/>
      <c r="P5" s="8"/>
      <c r="Q5" s="8"/>
      <c r="R5" s="8"/>
      <c r="S5" s="8"/>
      <c r="T5" s="8"/>
      <c r="U5" s="8"/>
      <c r="V5" s="8"/>
      <c r="W5" s="8"/>
      <c r="X5" s="8"/>
      <c r="Y5" s="8"/>
      <c r="Z5" s="8"/>
      <c r="AA5" s="8"/>
      <c r="AB5" s="8"/>
      <c r="AC5" s="8"/>
      <c r="AD5" s="8"/>
      <c r="AE5" s="8"/>
    </row>
    <row r="6" spans="1:37" ht="50.4" x14ac:dyDescent="0.3">
      <c r="A6" s="8"/>
      <c r="B6" s="54" t="s">
        <v>241</v>
      </c>
      <c r="C6" s="50" t="s">
        <v>242</v>
      </c>
      <c r="D6" s="51">
        <v>0.6</v>
      </c>
      <c r="E6" s="8"/>
      <c r="F6" s="8"/>
      <c r="G6" s="8"/>
      <c r="H6" s="8"/>
      <c r="I6" s="8"/>
      <c r="J6" s="8"/>
      <c r="K6" s="8"/>
      <c r="L6" s="8"/>
      <c r="M6" s="8"/>
      <c r="N6" s="8"/>
      <c r="O6" s="8"/>
      <c r="P6" s="8"/>
      <c r="Q6" s="8"/>
      <c r="R6" s="8"/>
      <c r="S6" s="8"/>
      <c r="T6" s="8"/>
      <c r="U6" s="8"/>
      <c r="V6" s="8"/>
      <c r="W6" s="8"/>
      <c r="X6" s="8"/>
      <c r="Y6" s="8"/>
      <c r="Z6" s="8"/>
      <c r="AA6" s="8"/>
      <c r="AB6" s="8"/>
      <c r="AC6" s="8"/>
      <c r="AD6" s="8"/>
      <c r="AE6" s="8"/>
    </row>
    <row r="7" spans="1:37" ht="75.599999999999994" x14ac:dyDescent="0.3">
      <c r="A7" s="8"/>
      <c r="B7" s="55" t="s">
        <v>243</v>
      </c>
      <c r="C7" s="50" t="s">
        <v>244</v>
      </c>
      <c r="D7" s="51">
        <v>0.8</v>
      </c>
      <c r="E7" s="8"/>
      <c r="F7" s="8"/>
      <c r="G7" s="8"/>
      <c r="H7" s="8"/>
      <c r="I7" s="8"/>
      <c r="J7" s="8"/>
      <c r="K7" s="8"/>
      <c r="L7" s="8"/>
      <c r="M7" s="8"/>
      <c r="N7" s="8"/>
      <c r="O7" s="8"/>
      <c r="P7" s="8"/>
      <c r="Q7" s="8"/>
      <c r="R7" s="8"/>
      <c r="S7" s="8"/>
      <c r="T7" s="8"/>
      <c r="U7" s="8"/>
      <c r="V7" s="8"/>
      <c r="W7" s="8"/>
      <c r="X7" s="8"/>
      <c r="Y7" s="8"/>
      <c r="Z7" s="8"/>
      <c r="AA7" s="8"/>
      <c r="AB7" s="8"/>
      <c r="AC7" s="8"/>
      <c r="AD7" s="8"/>
      <c r="AE7" s="8"/>
    </row>
    <row r="8" spans="1:37" ht="50.4" x14ac:dyDescent="0.3">
      <c r="A8" s="8"/>
      <c r="B8" s="56" t="s">
        <v>123</v>
      </c>
      <c r="C8" s="50" t="s">
        <v>245</v>
      </c>
      <c r="D8" s="51">
        <v>1</v>
      </c>
      <c r="E8" s="8"/>
      <c r="F8" s="8"/>
      <c r="G8" s="8"/>
      <c r="H8" s="8"/>
      <c r="I8" s="8"/>
      <c r="J8" s="8"/>
      <c r="K8" s="8"/>
      <c r="L8" s="8"/>
      <c r="M8" s="8"/>
      <c r="N8" s="8"/>
      <c r="O8" s="8"/>
      <c r="P8" s="8"/>
      <c r="Q8" s="8"/>
      <c r="R8" s="8"/>
      <c r="S8" s="8"/>
      <c r="T8" s="8"/>
      <c r="U8" s="8"/>
      <c r="V8" s="8"/>
      <c r="W8" s="8"/>
      <c r="X8" s="8"/>
      <c r="Y8" s="8"/>
      <c r="Z8" s="8"/>
      <c r="AA8" s="8"/>
      <c r="AB8" s="8"/>
      <c r="AC8" s="8"/>
      <c r="AD8" s="8"/>
      <c r="AE8" s="8"/>
    </row>
    <row r="9" spans="1:37" x14ac:dyDescent="0.3">
      <c r="A9" s="8"/>
      <c r="B9" s="25"/>
      <c r="C9" s="25"/>
      <c r="D9" s="25"/>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row>
    <row r="10" spans="1:37" x14ac:dyDescent="0.3">
      <c r="A10" s="8"/>
      <c r="B10" s="26"/>
      <c r="C10" s="25"/>
      <c r="D10" s="25"/>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row>
    <row r="11" spans="1:37" x14ac:dyDescent="0.3">
      <c r="A11" s="8"/>
      <c r="B11" s="25"/>
      <c r="C11" s="25"/>
      <c r="D11" s="25"/>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row>
    <row r="12" spans="1:37" x14ac:dyDescent="0.3">
      <c r="A12" s="8"/>
      <c r="B12" s="25"/>
      <c r="C12" s="25"/>
      <c r="D12" s="25"/>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row>
    <row r="13" spans="1:37" x14ac:dyDescent="0.3">
      <c r="A13" s="8"/>
      <c r="B13" s="25"/>
      <c r="C13" s="25"/>
      <c r="D13" s="25"/>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row>
    <row r="14" spans="1:37" x14ac:dyDescent="0.3">
      <c r="A14" s="8"/>
      <c r="B14" s="25"/>
      <c r="C14" s="25"/>
      <c r="D14" s="25"/>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row>
    <row r="15" spans="1:37" x14ac:dyDescent="0.3">
      <c r="A15" s="8"/>
      <c r="B15" s="25"/>
      <c r="C15" s="25"/>
      <c r="D15" s="25"/>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row>
    <row r="16" spans="1:37" x14ac:dyDescent="0.3">
      <c r="A16" s="8"/>
      <c r="B16" s="25"/>
      <c r="C16" s="25"/>
      <c r="D16" s="25"/>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row>
    <row r="17" spans="1:37" x14ac:dyDescent="0.3">
      <c r="A17" s="8"/>
      <c r="B17" s="25"/>
      <c r="C17" s="25"/>
      <c r="D17" s="25"/>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row>
    <row r="18" spans="1:37" x14ac:dyDescent="0.3">
      <c r="A18" s="8"/>
      <c r="B18" s="25"/>
      <c r="C18" s="25"/>
      <c r="D18" s="25"/>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row>
    <row r="19" spans="1:37" x14ac:dyDescent="0.3">
      <c r="A19" s="8"/>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row>
    <row r="20" spans="1:37" x14ac:dyDescent="0.3">
      <c r="A20" s="8"/>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row>
    <row r="21" spans="1:37" x14ac:dyDescent="0.3">
      <c r="A21" s="8"/>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row>
    <row r="22" spans="1:37" x14ac:dyDescent="0.3">
      <c r="A22" s="8"/>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row>
    <row r="23" spans="1:37" x14ac:dyDescent="0.3">
      <c r="A23" s="8"/>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row>
    <row r="24" spans="1:37" x14ac:dyDescent="0.3">
      <c r="A24" s="8"/>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row>
    <row r="25" spans="1:37" x14ac:dyDescent="0.3">
      <c r="A25" s="8"/>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row>
    <row r="26" spans="1:37" x14ac:dyDescent="0.3">
      <c r="A26" s="8"/>
      <c r="B26" s="8"/>
      <c r="C26" s="8"/>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row>
    <row r="27" spans="1:37" x14ac:dyDescent="0.3">
      <c r="A27" s="8"/>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row>
    <row r="28" spans="1:37" x14ac:dyDescent="0.3">
      <c r="A28" s="8"/>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row>
    <row r="29" spans="1:37" x14ac:dyDescent="0.3">
      <c r="A29" s="8"/>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row>
    <row r="30" spans="1:37" x14ac:dyDescent="0.3">
      <c r="A30" s="8"/>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row>
    <row r="31" spans="1:37" x14ac:dyDescent="0.3">
      <c r="A31" s="8"/>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row>
    <row r="32" spans="1:37" x14ac:dyDescent="0.3">
      <c r="A32" s="8"/>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row>
    <row r="33" spans="1:31" x14ac:dyDescent="0.3">
      <c r="A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row>
    <row r="34" spans="1:31" x14ac:dyDescent="0.3">
      <c r="A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row>
    <row r="35" spans="1:31" x14ac:dyDescent="0.3">
      <c r="A35" s="8"/>
    </row>
    <row r="36" spans="1:31" x14ac:dyDescent="0.3">
      <c r="A36" s="8"/>
    </row>
    <row r="37" spans="1:31" x14ac:dyDescent="0.3">
      <c r="A37" s="8"/>
    </row>
    <row r="38" spans="1:31" x14ac:dyDescent="0.3">
      <c r="A38" s="8"/>
    </row>
    <row r="39" spans="1:31" x14ac:dyDescent="0.3">
      <c r="A39" s="8"/>
    </row>
    <row r="40" spans="1:31" x14ac:dyDescent="0.3">
      <c r="A40" s="8"/>
    </row>
    <row r="41" spans="1:31" x14ac:dyDescent="0.3">
      <c r="A41" s="8"/>
    </row>
    <row r="42" spans="1:31" x14ac:dyDescent="0.3">
      <c r="A42" s="8"/>
    </row>
    <row r="43" spans="1:31" x14ac:dyDescent="0.3">
      <c r="A43" s="8"/>
    </row>
    <row r="44" spans="1:31" x14ac:dyDescent="0.3">
      <c r="A44" s="8"/>
    </row>
    <row r="45" spans="1:31" x14ac:dyDescent="0.3">
      <c r="A45" s="8"/>
    </row>
    <row r="46" spans="1:31" x14ac:dyDescent="0.3">
      <c r="A46" s="8"/>
    </row>
    <row r="47" spans="1:31" x14ac:dyDescent="0.3">
      <c r="A47" s="8"/>
    </row>
    <row r="48" spans="1:31" x14ac:dyDescent="0.3">
      <c r="A48" s="8"/>
    </row>
    <row r="49" spans="1:1" x14ac:dyDescent="0.3">
      <c r="A49" s="8"/>
    </row>
    <row r="50" spans="1:1" x14ac:dyDescent="0.3">
      <c r="A50" s="8"/>
    </row>
    <row r="51" spans="1:1" x14ac:dyDescent="0.3">
      <c r="A51" s="8"/>
    </row>
    <row r="52" spans="1:1" x14ac:dyDescent="0.3">
      <c r="A52" s="8"/>
    </row>
    <row r="53" spans="1:1" x14ac:dyDescent="0.3">
      <c r="A53" s="8"/>
    </row>
    <row r="54" spans="1:1" x14ac:dyDescent="0.3">
      <c r="A54" s="8"/>
    </row>
    <row r="55" spans="1:1" x14ac:dyDescent="0.3">
      <c r="A55" s="8"/>
    </row>
  </sheetData>
  <mergeCells count="1">
    <mergeCell ref="B1:D1"/>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B7C3AE-D95F-4332-9BF1-4964192BC033}">
  <sheetPr>
    <tabColor theme="6" tint="-0.249977111117893"/>
  </sheetPr>
  <dimension ref="A1:W231"/>
  <sheetViews>
    <sheetView topLeftCell="A11" zoomScale="80" zoomScaleNormal="80" workbookViewId="0">
      <selection activeCell="B22" sqref="B22:B27"/>
    </sheetView>
  </sheetViews>
  <sheetFormatPr baseColWidth="10" defaultColWidth="11.44140625" defaultRowHeight="14.4" x14ac:dyDescent="0.3"/>
  <cols>
    <col min="2" max="2" width="40.44140625" customWidth="1"/>
    <col min="3" max="3" width="159.44140625" customWidth="1"/>
    <col min="4" max="5" width="47" customWidth="1"/>
    <col min="6" max="6" width="135" bestFit="1" customWidth="1"/>
    <col min="7" max="7" width="144.6640625" bestFit="1" customWidth="1"/>
  </cols>
  <sheetData>
    <row r="1" spans="1:23" ht="32.4" x14ac:dyDescent="0.3">
      <c r="A1" s="8"/>
      <c r="B1" s="362" t="s">
        <v>246</v>
      </c>
      <c r="C1" s="362"/>
      <c r="D1" s="31"/>
      <c r="E1" s="31"/>
      <c r="F1" s="33"/>
      <c r="G1" s="8"/>
      <c r="H1" s="8"/>
      <c r="I1" s="8"/>
      <c r="J1" s="8"/>
      <c r="K1" s="8"/>
      <c r="L1" s="8"/>
      <c r="M1" s="8"/>
      <c r="N1" s="8"/>
      <c r="O1" s="8"/>
      <c r="P1" s="8"/>
      <c r="Q1" s="8"/>
      <c r="R1" s="8"/>
      <c r="S1" s="8"/>
      <c r="T1" s="8"/>
      <c r="U1" s="8"/>
      <c r="V1" s="8"/>
      <c r="W1" s="8"/>
    </row>
    <row r="2" spans="1:23" x14ac:dyDescent="0.3">
      <c r="A2" s="8"/>
      <c r="B2" s="8"/>
      <c r="C2" s="8"/>
      <c r="D2" s="8"/>
      <c r="E2" s="8"/>
      <c r="F2" s="8"/>
      <c r="G2" s="8"/>
      <c r="H2" s="8"/>
      <c r="I2" s="8"/>
      <c r="J2" s="8"/>
      <c r="K2" s="8"/>
      <c r="L2" s="8"/>
      <c r="M2" s="8"/>
      <c r="N2" s="8"/>
      <c r="O2" s="8"/>
      <c r="P2" s="8"/>
      <c r="Q2" s="8"/>
      <c r="R2" s="8"/>
      <c r="S2" s="8"/>
      <c r="T2" s="8"/>
      <c r="U2" s="8"/>
      <c r="V2" s="8"/>
      <c r="W2" s="8"/>
    </row>
    <row r="3" spans="1:23" ht="32.4" x14ac:dyDescent="0.3">
      <c r="A3" s="23" t="s">
        <v>247</v>
      </c>
      <c r="C3" s="34" t="s">
        <v>248</v>
      </c>
      <c r="D3" s="58"/>
      <c r="E3" s="58"/>
      <c r="F3" s="35"/>
      <c r="G3" s="8"/>
      <c r="H3" s="8"/>
      <c r="I3" s="8"/>
      <c r="J3" s="8"/>
      <c r="K3" s="8"/>
      <c r="L3" s="8"/>
      <c r="M3" s="8"/>
      <c r="N3" s="8"/>
      <c r="O3" s="8"/>
      <c r="P3" s="8"/>
      <c r="Q3" s="8"/>
      <c r="R3" s="8"/>
      <c r="S3" s="8"/>
      <c r="T3" s="8"/>
      <c r="U3" s="8"/>
      <c r="V3" s="8"/>
      <c r="W3" s="8"/>
    </row>
    <row r="4" spans="1:23" ht="32.4" x14ac:dyDescent="0.3">
      <c r="A4" s="23" t="s">
        <v>249</v>
      </c>
      <c r="B4" s="363" t="s">
        <v>250</v>
      </c>
      <c r="C4" s="36" t="s">
        <v>251</v>
      </c>
      <c r="D4" s="57"/>
      <c r="E4" s="57"/>
      <c r="F4" s="35"/>
      <c r="G4" s="8"/>
      <c r="H4" s="8"/>
      <c r="I4" s="8"/>
      <c r="J4" s="8"/>
      <c r="K4" s="8"/>
      <c r="L4" s="8"/>
      <c r="M4" s="8"/>
      <c r="N4" s="8"/>
      <c r="O4" s="8"/>
      <c r="P4" s="8"/>
      <c r="Q4" s="8"/>
      <c r="R4" s="8"/>
      <c r="S4" s="8"/>
      <c r="T4" s="8"/>
      <c r="U4" s="8"/>
      <c r="V4" s="8"/>
      <c r="W4" s="8"/>
    </row>
    <row r="5" spans="1:23" ht="32.4" x14ac:dyDescent="0.3">
      <c r="A5" s="23" t="s">
        <v>199</v>
      </c>
      <c r="B5" s="363"/>
      <c r="C5" s="37" t="s">
        <v>252</v>
      </c>
      <c r="D5" s="57"/>
      <c r="E5" s="57"/>
      <c r="F5" s="35"/>
      <c r="G5" s="8"/>
      <c r="H5" s="8"/>
      <c r="I5" s="8"/>
      <c r="J5" s="8"/>
      <c r="K5" s="8"/>
      <c r="L5" s="8"/>
      <c r="M5" s="8"/>
      <c r="N5" s="8"/>
      <c r="O5" s="8"/>
      <c r="P5" s="8"/>
      <c r="Q5" s="8"/>
      <c r="R5" s="8"/>
      <c r="S5" s="8"/>
      <c r="T5" s="8"/>
      <c r="U5" s="8"/>
      <c r="V5" s="8"/>
      <c r="W5" s="8"/>
    </row>
    <row r="6" spans="1:23" ht="32.4" x14ac:dyDescent="0.3">
      <c r="A6" s="23" t="s">
        <v>124</v>
      </c>
      <c r="B6" s="363"/>
      <c r="C6" s="37" t="s">
        <v>253</v>
      </c>
      <c r="D6" s="57"/>
      <c r="E6" s="57"/>
      <c r="F6" s="35"/>
      <c r="G6" s="8"/>
      <c r="H6" s="8"/>
      <c r="I6" s="8"/>
      <c r="J6" s="8"/>
      <c r="K6" s="8"/>
      <c r="L6" s="8"/>
      <c r="M6" s="8"/>
      <c r="N6" s="8"/>
      <c r="O6" s="8"/>
      <c r="P6" s="8"/>
      <c r="Q6" s="8"/>
      <c r="R6" s="8"/>
      <c r="S6" s="8"/>
      <c r="T6" s="8"/>
      <c r="U6" s="8"/>
      <c r="V6" s="8"/>
      <c r="W6" s="8"/>
    </row>
    <row r="7" spans="1:23" ht="32.4" x14ac:dyDescent="0.3">
      <c r="A7" s="23" t="s">
        <v>254</v>
      </c>
      <c r="B7" s="363"/>
      <c r="C7" s="37" t="s">
        <v>255</v>
      </c>
      <c r="D7" s="57"/>
      <c r="E7" s="57"/>
      <c r="F7" s="35"/>
      <c r="G7" s="8"/>
      <c r="H7" s="8"/>
      <c r="I7" s="8"/>
      <c r="J7" s="8"/>
      <c r="K7" s="8"/>
      <c r="L7" s="8"/>
      <c r="M7" s="8"/>
      <c r="N7" s="8"/>
      <c r="O7" s="8"/>
      <c r="P7" s="8"/>
      <c r="Q7" s="8"/>
      <c r="R7" s="8"/>
      <c r="S7" s="8"/>
      <c r="T7" s="8"/>
      <c r="U7" s="8"/>
      <c r="V7" s="8"/>
      <c r="W7" s="8"/>
    </row>
    <row r="8" spans="1:23" ht="20.399999999999999" x14ac:dyDescent="0.3">
      <c r="A8" s="23"/>
      <c r="B8" s="363"/>
      <c r="C8" s="37" t="s">
        <v>256</v>
      </c>
      <c r="D8" s="57"/>
      <c r="E8" s="57"/>
      <c r="F8" s="38"/>
      <c r="G8" s="8"/>
      <c r="H8" s="8"/>
      <c r="I8" s="8"/>
      <c r="J8" s="8"/>
      <c r="K8" s="8"/>
      <c r="L8" s="8"/>
      <c r="M8" s="8"/>
      <c r="N8" s="8"/>
      <c r="O8" s="8"/>
      <c r="P8" s="8"/>
      <c r="Q8" s="8"/>
      <c r="R8" s="8"/>
      <c r="S8" s="8"/>
      <c r="T8" s="8"/>
      <c r="U8" s="8"/>
      <c r="V8" s="8"/>
      <c r="W8" s="8"/>
    </row>
    <row r="9" spans="1:23" ht="18" x14ac:dyDescent="0.3">
      <c r="A9" s="23"/>
      <c r="B9" s="363"/>
      <c r="C9" s="39" t="s">
        <v>257</v>
      </c>
      <c r="D9" s="57"/>
      <c r="E9" s="57"/>
      <c r="F9" s="24"/>
      <c r="G9" s="8"/>
      <c r="H9" s="8"/>
      <c r="I9" s="8"/>
      <c r="J9" s="8"/>
      <c r="K9" s="8"/>
      <c r="L9" s="8"/>
      <c r="M9" s="8"/>
      <c r="N9" s="8"/>
      <c r="O9" s="8"/>
      <c r="P9" s="8"/>
      <c r="Q9" s="8"/>
      <c r="R9" s="8"/>
      <c r="S9" s="8"/>
      <c r="T9" s="8"/>
      <c r="U9" s="8"/>
      <c r="V9" s="8"/>
      <c r="W9" s="8"/>
    </row>
    <row r="10" spans="1:23" ht="33.75" customHeight="1" x14ac:dyDescent="0.3">
      <c r="A10" s="23"/>
      <c r="B10" s="364" t="s">
        <v>258</v>
      </c>
      <c r="C10" s="40" t="s">
        <v>259</v>
      </c>
      <c r="D10" s="57"/>
      <c r="E10" s="57"/>
      <c r="F10" s="23" t="s">
        <v>260</v>
      </c>
      <c r="G10" s="8"/>
      <c r="H10" s="8"/>
      <c r="I10" s="8"/>
      <c r="J10" s="8"/>
      <c r="K10" s="8"/>
      <c r="L10" s="8"/>
      <c r="M10" s="8"/>
      <c r="N10" s="8"/>
      <c r="O10" s="8"/>
      <c r="P10" s="8"/>
      <c r="Q10" s="8"/>
      <c r="R10" s="8"/>
      <c r="S10" s="8"/>
      <c r="T10" s="8"/>
      <c r="U10" s="8"/>
      <c r="V10" s="8"/>
      <c r="W10" s="8"/>
    </row>
    <row r="11" spans="1:23" ht="18" x14ac:dyDescent="0.3">
      <c r="A11" s="23"/>
      <c r="B11" s="364"/>
      <c r="C11" s="41" t="s">
        <v>261</v>
      </c>
      <c r="D11" s="57"/>
      <c r="E11" s="57"/>
      <c r="F11" s="23" t="s">
        <v>262</v>
      </c>
      <c r="G11" s="8"/>
      <c r="H11" s="8"/>
      <c r="I11" s="8"/>
      <c r="J11" s="8"/>
      <c r="K11" s="8"/>
      <c r="L11" s="8"/>
      <c r="M11" s="8"/>
      <c r="N11" s="8"/>
      <c r="O11" s="8"/>
      <c r="P11" s="8"/>
      <c r="Q11" s="8"/>
      <c r="R11" s="8"/>
      <c r="S11" s="8"/>
      <c r="T11" s="8"/>
      <c r="U11" s="8"/>
      <c r="V11" s="8"/>
      <c r="W11" s="8"/>
    </row>
    <row r="12" spans="1:23" ht="18" x14ac:dyDescent="0.3">
      <c r="A12" s="23"/>
      <c r="B12" s="364"/>
      <c r="C12" s="41" t="s">
        <v>263</v>
      </c>
      <c r="D12" s="57"/>
      <c r="E12" s="57"/>
      <c r="F12" s="23" t="s">
        <v>264</v>
      </c>
      <c r="G12" s="8"/>
      <c r="H12" s="8"/>
      <c r="I12" s="8"/>
      <c r="J12" s="8"/>
      <c r="K12" s="8"/>
      <c r="L12" s="8"/>
      <c r="M12" s="8"/>
      <c r="N12" s="8"/>
      <c r="O12" s="8"/>
      <c r="P12" s="8"/>
      <c r="Q12" s="8"/>
      <c r="R12" s="8"/>
      <c r="S12" s="8"/>
      <c r="T12" s="8"/>
      <c r="U12" s="8"/>
      <c r="V12" s="8"/>
      <c r="W12" s="8"/>
    </row>
    <row r="13" spans="1:23" ht="18" x14ac:dyDescent="0.3">
      <c r="A13" s="23"/>
      <c r="B13" s="364"/>
      <c r="C13" s="41" t="s">
        <v>265</v>
      </c>
      <c r="D13" s="57"/>
      <c r="E13" s="57"/>
      <c r="F13" s="23" t="s">
        <v>266</v>
      </c>
      <c r="G13" s="8"/>
      <c r="H13" s="8"/>
      <c r="I13" s="8"/>
      <c r="J13" s="8"/>
      <c r="K13" s="8"/>
      <c r="L13" s="8"/>
      <c r="M13" s="8"/>
      <c r="N13" s="8"/>
      <c r="O13" s="8"/>
      <c r="P13" s="8"/>
      <c r="Q13" s="8"/>
      <c r="R13" s="8"/>
      <c r="S13" s="8"/>
      <c r="T13" s="8"/>
      <c r="U13" s="8"/>
      <c r="V13" s="8"/>
      <c r="W13" s="8"/>
    </row>
    <row r="14" spans="1:23" ht="36" x14ac:dyDescent="0.3">
      <c r="A14" s="23"/>
      <c r="B14" s="364"/>
      <c r="C14" s="41" t="s">
        <v>267</v>
      </c>
      <c r="D14" s="57"/>
      <c r="E14" s="57"/>
      <c r="F14" s="23" t="s">
        <v>268</v>
      </c>
      <c r="G14" s="8"/>
      <c r="H14" s="8"/>
      <c r="I14" s="8"/>
      <c r="J14" s="8"/>
      <c r="K14" s="8"/>
      <c r="L14" s="8"/>
      <c r="M14" s="8"/>
      <c r="N14" s="8"/>
      <c r="O14" s="8"/>
      <c r="P14" s="8"/>
      <c r="Q14" s="8"/>
      <c r="R14" s="8"/>
      <c r="S14" s="8"/>
      <c r="T14" s="8"/>
      <c r="U14" s="8"/>
      <c r="V14" s="8"/>
      <c r="W14" s="8"/>
    </row>
    <row r="15" spans="1:23" ht="36" x14ac:dyDescent="0.3">
      <c r="A15" s="23"/>
      <c r="B15" s="364"/>
      <c r="C15" s="42" t="s">
        <v>269</v>
      </c>
      <c r="D15" s="57"/>
      <c r="E15" s="57"/>
      <c r="F15" s="23"/>
      <c r="G15" s="8"/>
      <c r="H15" s="8"/>
      <c r="I15" s="8"/>
      <c r="J15" s="8"/>
      <c r="K15" s="8"/>
      <c r="L15" s="8"/>
      <c r="M15" s="8"/>
      <c r="N15" s="8"/>
      <c r="O15" s="8"/>
      <c r="P15" s="8"/>
      <c r="Q15" s="8"/>
    </row>
    <row r="16" spans="1:23" ht="18" x14ac:dyDescent="0.3">
      <c r="A16" s="23"/>
      <c r="B16" s="365" t="s">
        <v>270</v>
      </c>
      <c r="C16" s="40" t="s">
        <v>271</v>
      </c>
      <c r="D16" s="57"/>
      <c r="E16" s="57"/>
      <c r="F16" s="23"/>
      <c r="G16" s="8"/>
      <c r="H16" s="8"/>
      <c r="I16" s="8"/>
      <c r="J16" s="8"/>
      <c r="K16" s="8"/>
      <c r="L16" s="8"/>
      <c r="M16" s="8"/>
      <c r="N16" s="8"/>
      <c r="O16" s="8"/>
      <c r="P16" s="8"/>
      <c r="Q16" s="8"/>
    </row>
    <row r="17" spans="1:17" ht="36" x14ac:dyDescent="0.3">
      <c r="A17" s="23"/>
      <c r="B17" s="365"/>
      <c r="C17" s="41" t="s">
        <v>272</v>
      </c>
      <c r="D17" s="57"/>
      <c r="E17" s="57"/>
      <c r="F17" s="25"/>
      <c r="G17" s="8"/>
      <c r="H17" s="8"/>
      <c r="I17" s="8"/>
      <c r="J17" s="8"/>
      <c r="K17" s="8"/>
      <c r="L17" s="8"/>
      <c r="M17" s="8"/>
      <c r="N17" s="8"/>
      <c r="O17" s="8"/>
      <c r="P17" s="8"/>
      <c r="Q17" s="8"/>
    </row>
    <row r="18" spans="1:17" ht="36" x14ac:dyDescent="0.3">
      <c r="A18" s="23"/>
      <c r="B18" s="365"/>
      <c r="C18" s="41" t="s">
        <v>273</v>
      </c>
      <c r="D18" s="57"/>
      <c r="E18" s="57"/>
      <c r="F18" s="25"/>
      <c r="G18" s="8"/>
      <c r="H18" s="8"/>
      <c r="I18" s="8"/>
      <c r="J18" s="8"/>
      <c r="K18" s="8"/>
      <c r="L18" s="8"/>
      <c r="M18" s="8"/>
      <c r="N18" s="8"/>
      <c r="O18" s="8"/>
      <c r="P18" s="8"/>
      <c r="Q18" s="8"/>
    </row>
    <row r="19" spans="1:17" ht="18" x14ac:dyDescent="0.3">
      <c r="A19" s="23"/>
      <c r="B19" s="365"/>
      <c r="C19" s="41" t="s">
        <v>274</v>
      </c>
      <c r="D19" s="57"/>
      <c r="E19" s="57"/>
      <c r="F19" s="25"/>
      <c r="G19" s="8"/>
      <c r="H19" s="8"/>
      <c r="I19" s="8"/>
      <c r="J19" s="8"/>
      <c r="K19" s="8"/>
      <c r="L19" s="8"/>
      <c r="M19" s="8"/>
      <c r="N19" s="8"/>
      <c r="O19" s="8"/>
      <c r="P19" s="8"/>
      <c r="Q19" s="8"/>
    </row>
    <row r="20" spans="1:17" ht="36" x14ac:dyDescent="0.3">
      <c r="A20" s="23"/>
      <c r="B20" s="365"/>
      <c r="C20" s="41" t="s">
        <v>275</v>
      </c>
      <c r="D20" s="57"/>
      <c r="E20" s="57"/>
      <c r="F20" s="25"/>
      <c r="G20" s="8"/>
      <c r="H20" s="8"/>
      <c r="I20" s="8"/>
      <c r="J20" s="8"/>
      <c r="K20" s="8"/>
      <c r="L20" s="8"/>
      <c r="M20" s="8"/>
      <c r="N20" s="8"/>
      <c r="O20" s="8"/>
      <c r="P20" s="8"/>
      <c r="Q20" s="8"/>
    </row>
    <row r="21" spans="1:17" ht="36" x14ac:dyDescent="0.3">
      <c r="A21" s="23"/>
      <c r="B21" s="365"/>
      <c r="C21" s="42" t="s">
        <v>276</v>
      </c>
      <c r="D21" s="57"/>
      <c r="E21" s="57"/>
      <c r="F21" s="43"/>
      <c r="G21" s="8"/>
      <c r="H21" s="8"/>
      <c r="I21" s="8"/>
      <c r="J21" s="8"/>
      <c r="K21" s="8"/>
      <c r="L21" s="8"/>
      <c r="M21" s="8"/>
      <c r="N21" s="8"/>
      <c r="O21" s="8"/>
      <c r="P21" s="8"/>
      <c r="Q21" s="8"/>
    </row>
    <row r="22" spans="1:17" ht="20.399999999999999" x14ac:dyDescent="0.3">
      <c r="A22" s="23"/>
      <c r="B22" s="366" t="s">
        <v>277</v>
      </c>
      <c r="C22" s="40" t="s">
        <v>278</v>
      </c>
      <c r="D22" s="57"/>
      <c r="E22" s="57"/>
      <c r="F22" s="43"/>
      <c r="G22" s="8"/>
      <c r="H22" s="8"/>
      <c r="I22" s="8"/>
      <c r="J22" s="8"/>
      <c r="K22" s="8"/>
      <c r="L22" s="8"/>
      <c r="M22" s="8"/>
      <c r="N22" s="8"/>
      <c r="O22" s="8"/>
      <c r="P22" s="8"/>
      <c r="Q22" s="8"/>
    </row>
    <row r="23" spans="1:17" ht="36" x14ac:dyDescent="0.3">
      <c r="A23" s="23"/>
      <c r="B23" s="366"/>
      <c r="C23" s="41" t="s">
        <v>279</v>
      </c>
      <c r="D23" s="57"/>
      <c r="E23" s="57"/>
      <c r="F23" s="43"/>
      <c r="G23" s="8"/>
      <c r="H23" s="8"/>
      <c r="I23" s="8"/>
      <c r="J23" s="8"/>
      <c r="K23" s="8"/>
      <c r="L23" s="8"/>
      <c r="M23" s="8"/>
      <c r="N23" s="8"/>
      <c r="O23" s="8"/>
      <c r="P23" s="8"/>
      <c r="Q23" s="8"/>
    </row>
    <row r="24" spans="1:17" ht="36" x14ac:dyDescent="0.3">
      <c r="A24" s="23"/>
      <c r="B24" s="366"/>
      <c r="C24" s="41" t="s">
        <v>280</v>
      </c>
      <c r="D24" s="57"/>
      <c r="E24" s="57"/>
      <c r="F24" s="43"/>
      <c r="G24" s="8"/>
      <c r="H24" s="8"/>
      <c r="I24" s="8"/>
      <c r="J24" s="8"/>
      <c r="K24" s="8"/>
      <c r="L24" s="8"/>
      <c r="M24" s="8"/>
      <c r="N24" s="8"/>
      <c r="O24" s="8"/>
      <c r="P24" s="8"/>
      <c r="Q24" s="8"/>
    </row>
    <row r="25" spans="1:17" ht="20.399999999999999" x14ac:dyDescent="0.3">
      <c r="A25" s="23"/>
      <c r="B25" s="366"/>
      <c r="C25" s="41" t="s">
        <v>281</v>
      </c>
      <c r="D25" s="57"/>
      <c r="E25" s="57"/>
      <c r="F25" s="43"/>
      <c r="G25" s="8"/>
      <c r="H25" s="8"/>
      <c r="I25" s="8"/>
      <c r="J25" s="8"/>
      <c r="K25" s="8"/>
      <c r="L25" s="8"/>
      <c r="M25" s="8"/>
      <c r="N25" s="8"/>
      <c r="O25" s="8"/>
      <c r="P25" s="8"/>
      <c r="Q25" s="8"/>
    </row>
    <row r="26" spans="1:17" ht="36" x14ac:dyDescent="0.3">
      <c r="A26" s="23"/>
      <c r="B26" s="366"/>
      <c r="C26" s="41" t="s">
        <v>282</v>
      </c>
      <c r="D26" s="57"/>
      <c r="E26" s="57"/>
      <c r="F26" s="43"/>
      <c r="G26" s="8"/>
      <c r="H26" s="8"/>
      <c r="I26" s="8"/>
      <c r="J26" s="8"/>
      <c r="K26" s="8"/>
      <c r="L26" s="8"/>
      <c r="M26" s="8"/>
      <c r="N26" s="8"/>
      <c r="O26" s="8"/>
      <c r="P26" s="8"/>
      <c r="Q26" s="8"/>
    </row>
    <row r="27" spans="1:17" ht="36" x14ac:dyDescent="0.3">
      <c r="A27" s="23"/>
      <c r="B27" s="366"/>
      <c r="C27" s="42" t="s">
        <v>283</v>
      </c>
      <c r="D27" s="57"/>
      <c r="E27" s="57"/>
      <c r="F27" s="43"/>
      <c r="G27" s="8"/>
      <c r="H27" s="8"/>
      <c r="I27" s="8"/>
      <c r="J27" s="8"/>
      <c r="K27" s="8"/>
      <c r="L27" s="8"/>
      <c r="M27" s="8"/>
      <c r="N27" s="8"/>
      <c r="O27" s="8"/>
      <c r="P27" s="8"/>
      <c r="Q27" s="8"/>
    </row>
    <row r="28" spans="1:17" ht="20.399999999999999" x14ac:dyDescent="0.3">
      <c r="A28" s="23"/>
      <c r="B28" s="361" t="s">
        <v>284</v>
      </c>
      <c r="C28" s="40" t="s">
        <v>285</v>
      </c>
      <c r="D28" s="57"/>
      <c r="E28" s="57"/>
      <c r="F28" s="43"/>
      <c r="G28" s="8"/>
      <c r="H28" s="8"/>
      <c r="I28" s="8"/>
      <c r="J28" s="8"/>
      <c r="K28" s="8"/>
      <c r="L28" s="8"/>
      <c r="M28" s="8"/>
      <c r="N28" s="8"/>
      <c r="O28" s="8"/>
      <c r="P28" s="8"/>
      <c r="Q28" s="8"/>
    </row>
    <row r="29" spans="1:17" ht="20.399999999999999" x14ac:dyDescent="0.3">
      <c r="A29" s="23"/>
      <c r="B29" s="361"/>
      <c r="C29" s="41" t="s">
        <v>286</v>
      </c>
      <c r="D29" s="57"/>
      <c r="E29" s="57"/>
      <c r="F29" s="43"/>
      <c r="G29" s="8"/>
      <c r="H29" s="8"/>
      <c r="I29" s="8"/>
      <c r="J29" s="8"/>
      <c r="K29" s="8"/>
      <c r="L29" s="8"/>
      <c r="M29" s="8"/>
      <c r="N29" s="8"/>
      <c r="O29" s="8"/>
      <c r="P29" s="8"/>
      <c r="Q29" s="8"/>
    </row>
    <row r="30" spans="1:17" ht="20.399999999999999" x14ac:dyDescent="0.3">
      <c r="A30" s="23"/>
      <c r="B30" s="361"/>
      <c r="C30" s="41" t="s">
        <v>287</v>
      </c>
      <c r="D30" s="57"/>
      <c r="E30" s="57"/>
      <c r="F30" s="43"/>
      <c r="G30" s="8"/>
      <c r="H30" s="8"/>
      <c r="I30" s="8"/>
      <c r="J30" s="8"/>
      <c r="K30" s="8"/>
      <c r="L30" s="8"/>
      <c r="M30" s="8"/>
      <c r="N30" s="8"/>
      <c r="O30" s="8"/>
      <c r="P30" s="8"/>
      <c r="Q30" s="8"/>
    </row>
    <row r="31" spans="1:17" ht="36" x14ac:dyDescent="0.3">
      <c r="A31" s="23"/>
      <c r="B31" s="361"/>
      <c r="C31" s="41" t="s">
        <v>288</v>
      </c>
      <c r="D31" s="57"/>
      <c r="E31" s="57"/>
      <c r="F31" s="43"/>
      <c r="G31" s="8"/>
      <c r="H31" s="8"/>
      <c r="I31" s="8"/>
      <c r="J31" s="8"/>
      <c r="K31" s="8"/>
      <c r="L31" s="8"/>
      <c r="M31" s="8"/>
      <c r="N31" s="8"/>
      <c r="O31" s="8"/>
      <c r="P31" s="8"/>
      <c r="Q31" s="8"/>
    </row>
    <row r="32" spans="1:17" ht="36" x14ac:dyDescent="0.3">
      <c r="A32" s="23"/>
      <c r="B32" s="361"/>
      <c r="C32" s="41" t="s">
        <v>289</v>
      </c>
      <c r="D32" s="57"/>
      <c r="E32" s="57"/>
      <c r="F32" s="43"/>
      <c r="G32" s="8"/>
      <c r="H32" s="8"/>
      <c r="I32" s="8"/>
      <c r="J32" s="8"/>
      <c r="K32" s="8"/>
      <c r="L32" s="8"/>
      <c r="M32" s="8"/>
      <c r="N32" s="8"/>
      <c r="O32" s="8"/>
      <c r="P32" s="8"/>
      <c r="Q32" s="8"/>
    </row>
    <row r="33" spans="1:17" ht="36" x14ac:dyDescent="0.3">
      <c r="A33" s="23"/>
      <c r="B33" s="361"/>
      <c r="C33" s="42" t="s">
        <v>290</v>
      </c>
      <c r="D33" s="57"/>
      <c r="E33" s="57"/>
      <c r="F33" s="43"/>
      <c r="G33" s="8"/>
      <c r="H33" s="8"/>
      <c r="I33" s="8"/>
      <c r="J33" s="8"/>
      <c r="K33" s="8"/>
      <c r="L33" s="8"/>
      <c r="M33" s="8"/>
      <c r="N33" s="8"/>
      <c r="O33" s="8"/>
      <c r="P33" s="8"/>
      <c r="Q33" s="8"/>
    </row>
    <row r="34" spans="1:17" ht="20.399999999999999" x14ac:dyDescent="0.3">
      <c r="A34" s="23"/>
      <c r="B34" s="23"/>
      <c r="C34" s="43"/>
      <c r="D34" s="43"/>
      <c r="E34" s="43"/>
      <c r="F34" s="43"/>
      <c r="G34" s="8"/>
      <c r="H34" s="8"/>
      <c r="I34" s="8"/>
      <c r="J34" s="8"/>
      <c r="K34" s="8"/>
      <c r="L34" s="8"/>
      <c r="M34" s="8"/>
      <c r="N34" s="8"/>
      <c r="O34" s="8"/>
      <c r="P34" s="8"/>
      <c r="Q34" s="8"/>
    </row>
    <row r="35" spans="1:17" ht="20.399999999999999" x14ac:dyDescent="0.3">
      <c r="A35" s="23"/>
      <c r="B35" s="23"/>
      <c r="C35" s="43"/>
      <c r="D35" s="43"/>
      <c r="E35" s="43"/>
      <c r="F35" s="43"/>
      <c r="G35" s="8"/>
      <c r="H35" s="8"/>
      <c r="I35" s="8"/>
      <c r="J35" s="8"/>
      <c r="K35" s="8"/>
      <c r="L35" s="8"/>
      <c r="M35" s="8"/>
      <c r="N35" s="8"/>
      <c r="O35" s="8"/>
      <c r="P35" s="8"/>
      <c r="Q35" s="8"/>
    </row>
    <row r="36" spans="1:17" ht="20.399999999999999" x14ac:dyDescent="0.3">
      <c r="A36" s="23"/>
      <c r="B36" s="23"/>
      <c r="C36" s="43"/>
      <c r="D36" s="43"/>
      <c r="E36" s="43"/>
      <c r="F36" s="43"/>
      <c r="G36" s="8"/>
      <c r="H36" s="8"/>
      <c r="I36" s="8"/>
      <c r="J36" s="8"/>
      <c r="K36" s="8"/>
      <c r="L36" s="8"/>
      <c r="M36" s="8"/>
      <c r="N36" s="8"/>
      <c r="O36" s="8"/>
      <c r="P36" s="8"/>
      <c r="Q36" s="8"/>
    </row>
    <row r="37" spans="1:17" ht="20.399999999999999" x14ac:dyDescent="0.3">
      <c r="A37" s="23"/>
      <c r="B37" s="23"/>
      <c r="C37" s="43"/>
      <c r="D37" s="43"/>
      <c r="E37" s="43"/>
      <c r="F37" s="43"/>
      <c r="G37" s="8"/>
      <c r="H37" s="8"/>
      <c r="I37" s="8"/>
      <c r="J37" s="8"/>
      <c r="K37" s="8"/>
      <c r="L37" s="8"/>
      <c r="M37" s="8"/>
      <c r="N37" s="8"/>
      <c r="O37" s="8"/>
      <c r="P37" s="8"/>
      <c r="Q37" s="8"/>
    </row>
    <row r="38" spans="1:17" ht="20.399999999999999" x14ac:dyDescent="0.3">
      <c r="A38" s="23"/>
      <c r="B38" s="23"/>
      <c r="C38" s="43"/>
      <c r="D38" s="43"/>
      <c r="E38" s="43"/>
      <c r="F38" s="43"/>
      <c r="G38" s="8"/>
      <c r="H38" s="8"/>
      <c r="I38" s="8"/>
      <c r="J38" s="8"/>
      <c r="K38" s="8"/>
      <c r="L38" s="8"/>
      <c r="M38" s="8"/>
      <c r="N38" s="8"/>
      <c r="O38" s="8"/>
      <c r="P38" s="8"/>
      <c r="Q38" s="8"/>
    </row>
    <row r="39" spans="1:17" ht="20.399999999999999" x14ac:dyDescent="0.3">
      <c r="A39" s="23"/>
      <c r="B39" s="23"/>
      <c r="C39" s="43"/>
      <c r="D39" s="43"/>
      <c r="E39" s="43"/>
      <c r="F39" s="43"/>
      <c r="G39" s="8"/>
      <c r="H39" s="8"/>
      <c r="I39" s="8"/>
      <c r="J39" s="8"/>
      <c r="K39" s="8"/>
      <c r="L39" s="8"/>
      <c r="M39" s="8"/>
      <c r="N39" s="8"/>
      <c r="O39" s="8"/>
      <c r="P39" s="8"/>
      <c r="Q39" s="8"/>
    </row>
    <row r="40" spans="1:17" ht="20.399999999999999" x14ac:dyDescent="0.3">
      <c r="A40" s="23"/>
      <c r="B40" s="23"/>
      <c r="C40" s="43"/>
      <c r="D40" s="43"/>
      <c r="E40" s="43"/>
      <c r="F40" s="43"/>
      <c r="G40" s="8"/>
      <c r="H40" s="8"/>
      <c r="I40" s="8"/>
      <c r="J40" s="8"/>
      <c r="K40" s="8"/>
      <c r="L40" s="8"/>
      <c r="M40" s="8"/>
      <c r="N40" s="8"/>
      <c r="O40" s="8"/>
      <c r="P40" s="8"/>
      <c r="Q40" s="8"/>
    </row>
    <row r="41" spans="1:17" ht="20.399999999999999" x14ac:dyDescent="0.3">
      <c r="A41" s="23"/>
      <c r="B41" s="23"/>
      <c r="C41" s="43"/>
      <c r="D41" s="43"/>
      <c r="E41" s="43"/>
      <c r="F41" s="43"/>
      <c r="G41" s="8"/>
      <c r="H41" s="8"/>
      <c r="I41" s="8"/>
      <c r="J41" s="8"/>
      <c r="K41" s="8"/>
      <c r="L41" s="8"/>
      <c r="M41" s="8"/>
      <c r="N41" s="8"/>
      <c r="O41" s="8"/>
      <c r="P41" s="8"/>
      <c r="Q41" s="8"/>
    </row>
    <row r="42" spans="1:17" ht="20.399999999999999" x14ac:dyDescent="0.3">
      <c r="A42" s="23"/>
      <c r="B42" s="23"/>
      <c r="C42" s="43"/>
      <c r="D42" s="43"/>
      <c r="E42" s="43"/>
      <c r="F42" s="43"/>
      <c r="G42" s="8"/>
      <c r="H42" s="8"/>
      <c r="I42" s="8"/>
      <c r="J42" s="8"/>
      <c r="K42" s="8"/>
      <c r="L42" s="8"/>
      <c r="M42" s="8"/>
      <c r="N42" s="8"/>
      <c r="O42" s="8"/>
      <c r="P42" s="8"/>
      <c r="Q42" s="8"/>
    </row>
    <row r="43" spans="1:17" ht="20.399999999999999" x14ac:dyDescent="0.3">
      <c r="A43" s="23"/>
      <c r="B43" s="23"/>
      <c r="C43" s="43"/>
      <c r="D43" s="43"/>
      <c r="E43" s="43"/>
      <c r="F43" s="43"/>
      <c r="G43" s="8"/>
      <c r="H43" s="8"/>
      <c r="I43" s="8"/>
      <c r="J43" s="8"/>
      <c r="K43" s="8"/>
      <c r="L43" s="8"/>
      <c r="M43" s="8"/>
      <c r="N43" s="8"/>
      <c r="O43" s="8"/>
      <c r="P43" s="8"/>
      <c r="Q43" s="8"/>
    </row>
    <row r="44" spans="1:17" ht="20.399999999999999" x14ac:dyDescent="0.3">
      <c r="A44" s="23"/>
      <c r="B44" s="23"/>
      <c r="C44" s="43"/>
      <c r="D44" s="43"/>
      <c r="E44" s="43"/>
      <c r="F44" s="43"/>
      <c r="G44" s="8"/>
      <c r="H44" s="8"/>
      <c r="I44" s="8"/>
      <c r="J44" s="8"/>
      <c r="K44" s="8"/>
      <c r="L44" s="8"/>
      <c r="M44" s="8"/>
      <c r="N44" s="8"/>
      <c r="O44" s="8"/>
      <c r="P44" s="8"/>
      <c r="Q44" s="8"/>
    </row>
    <row r="45" spans="1:17" ht="20.399999999999999" x14ac:dyDescent="0.3">
      <c r="A45" s="23"/>
      <c r="B45" s="23"/>
      <c r="C45" s="43"/>
      <c r="D45" s="43"/>
      <c r="E45" s="43"/>
      <c r="F45" s="43"/>
      <c r="G45" s="8"/>
      <c r="H45" s="8"/>
      <c r="I45" s="8"/>
      <c r="J45" s="8"/>
      <c r="K45" s="8"/>
      <c r="L45" s="8"/>
      <c r="M45" s="8"/>
      <c r="N45" s="8"/>
      <c r="O45" s="8"/>
      <c r="P45" s="8"/>
      <c r="Q45" s="8"/>
    </row>
    <row r="46" spans="1:17" ht="20.399999999999999" x14ac:dyDescent="0.3">
      <c r="A46" s="23"/>
      <c r="B46" s="23"/>
      <c r="C46" s="43"/>
      <c r="D46" s="43"/>
      <c r="E46" s="43"/>
      <c r="F46" s="43"/>
      <c r="G46" s="8"/>
      <c r="H46" s="8"/>
      <c r="I46" s="8"/>
      <c r="J46" s="8"/>
      <c r="K46" s="8"/>
      <c r="L46" s="8"/>
      <c r="M46" s="8"/>
      <c r="N46" s="8"/>
      <c r="O46" s="8"/>
      <c r="P46" s="8"/>
      <c r="Q46" s="8"/>
    </row>
    <row r="47" spans="1:17" ht="20.399999999999999" x14ac:dyDescent="0.3">
      <c r="A47" s="23"/>
      <c r="B47" s="23"/>
      <c r="C47" s="43"/>
      <c r="D47" s="43"/>
      <c r="E47" s="43"/>
      <c r="F47" s="43"/>
      <c r="G47" s="8"/>
      <c r="H47" s="8"/>
      <c r="I47" s="8"/>
      <c r="J47" s="8"/>
      <c r="K47" s="8"/>
      <c r="L47" s="8"/>
      <c r="M47" s="8"/>
      <c r="N47" s="8"/>
      <c r="O47" s="8"/>
      <c r="P47" s="8"/>
      <c r="Q47" s="8"/>
    </row>
    <row r="48" spans="1:17" ht="20.399999999999999" x14ac:dyDescent="0.3">
      <c r="A48" s="23"/>
      <c r="B48" s="23"/>
      <c r="C48" s="43"/>
      <c r="D48" s="43"/>
      <c r="E48" s="43"/>
      <c r="F48" s="43"/>
      <c r="G48" s="8"/>
      <c r="H48" s="8"/>
      <c r="I48" s="8"/>
      <c r="J48" s="8"/>
      <c r="K48" s="8"/>
      <c r="L48" s="8"/>
      <c r="M48" s="8"/>
      <c r="N48" s="8"/>
      <c r="O48" s="8"/>
      <c r="P48" s="8"/>
      <c r="Q48" s="8"/>
    </row>
    <row r="49" spans="1:17" ht="20.399999999999999" x14ac:dyDescent="0.3">
      <c r="A49" s="23"/>
      <c r="B49" s="23"/>
      <c r="C49" s="43"/>
      <c r="D49" s="43"/>
      <c r="E49" s="43"/>
      <c r="F49" s="43"/>
      <c r="G49" s="8"/>
      <c r="H49" s="8"/>
      <c r="I49" s="8"/>
      <c r="J49" s="8"/>
      <c r="K49" s="8"/>
      <c r="L49" s="8"/>
      <c r="M49" s="8"/>
      <c r="N49" s="8"/>
      <c r="O49" s="8"/>
      <c r="P49" s="8"/>
      <c r="Q49" s="8"/>
    </row>
    <row r="50" spans="1:17" ht="20.399999999999999" x14ac:dyDescent="0.3">
      <c r="A50" s="23"/>
      <c r="B50" s="23"/>
      <c r="C50" s="43"/>
      <c r="D50" s="43"/>
      <c r="E50" s="43"/>
      <c r="F50" s="43"/>
      <c r="G50" s="8"/>
      <c r="H50" s="8"/>
      <c r="I50" s="8"/>
      <c r="J50" s="8"/>
      <c r="K50" s="8"/>
      <c r="L50" s="8"/>
      <c r="M50" s="8"/>
      <c r="N50" s="8"/>
      <c r="O50" s="8"/>
      <c r="P50" s="8"/>
      <c r="Q50" s="8"/>
    </row>
    <row r="51" spans="1:17" ht="20.399999999999999" x14ac:dyDescent="0.3">
      <c r="A51" s="23"/>
      <c r="B51" s="5"/>
      <c r="C51" s="44"/>
      <c r="D51" s="44"/>
      <c r="E51" s="44"/>
      <c r="F51" s="44"/>
    </row>
    <row r="52" spans="1:17" ht="20.399999999999999" x14ac:dyDescent="0.3">
      <c r="A52" s="23"/>
      <c r="B52" s="5"/>
      <c r="C52" s="44"/>
      <c r="D52" s="44"/>
      <c r="E52" s="44"/>
      <c r="F52" s="44"/>
    </row>
    <row r="53" spans="1:17" ht="20.399999999999999" x14ac:dyDescent="0.3">
      <c r="A53" s="23"/>
      <c r="B53" s="5"/>
      <c r="C53" s="44"/>
      <c r="D53" s="44"/>
      <c r="E53" s="44"/>
      <c r="F53" s="44"/>
    </row>
    <row r="54" spans="1:17" ht="20.399999999999999" x14ac:dyDescent="0.3">
      <c r="A54" s="23"/>
      <c r="B54" s="5"/>
      <c r="C54" s="44"/>
      <c r="D54" s="44"/>
      <c r="E54" s="44"/>
      <c r="F54" s="44"/>
    </row>
    <row r="55" spans="1:17" ht="20.399999999999999" x14ac:dyDescent="0.3">
      <c r="A55" s="23"/>
      <c r="B55" s="5"/>
      <c r="C55" s="44"/>
      <c r="D55" s="44"/>
      <c r="E55" s="44"/>
      <c r="F55" s="44"/>
    </row>
    <row r="56" spans="1:17" ht="20.399999999999999" x14ac:dyDescent="0.3">
      <c r="A56" s="23"/>
      <c r="B56" s="5"/>
      <c r="C56" s="44"/>
      <c r="D56" s="44"/>
      <c r="E56" s="44"/>
      <c r="F56" s="44"/>
    </row>
    <row r="57" spans="1:17" ht="20.399999999999999" x14ac:dyDescent="0.3">
      <c r="A57" s="23"/>
      <c r="B57" s="5"/>
      <c r="C57" s="44"/>
      <c r="D57" s="44"/>
      <c r="E57" s="44"/>
      <c r="F57" s="44"/>
    </row>
    <row r="58" spans="1:17" ht="20.399999999999999" x14ac:dyDescent="0.3">
      <c r="A58" s="23"/>
      <c r="B58" s="5"/>
      <c r="C58" s="44"/>
      <c r="D58" s="44"/>
      <c r="E58" s="44"/>
      <c r="F58" s="44"/>
    </row>
    <row r="59" spans="1:17" ht="20.399999999999999" x14ac:dyDescent="0.3">
      <c r="A59" s="23"/>
      <c r="B59" s="5"/>
      <c r="C59" s="44"/>
      <c r="D59" s="44"/>
      <c r="E59" s="44"/>
      <c r="F59" s="44"/>
    </row>
    <row r="60" spans="1:17" ht="20.399999999999999" x14ac:dyDescent="0.3">
      <c r="A60" s="23"/>
      <c r="B60" s="5"/>
      <c r="C60" s="44"/>
      <c r="D60" s="44"/>
      <c r="E60" s="44"/>
      <c r="F60" s="44"/>
    </row>
    <row r="61" spans="1:17" ht="20.399999999999999" x14ac:dyDescent="0.3">
      <c r="A61" s="23"/>
      <c r="B61" s="5"/>
      <c r="C61" s="44"/>
      <c r="D61" s="44"/>
      <c r="E61" s="44"/>
      <c r="F61" s="44"/>
    </row>
    <row r="62" spans="1:17" ht="20.399999999999999" x14ac:dyDescent="0.3">
      <c r="A62" s="23"/>
      <c r="B62" s="5"/>
      <c r="C62" s="44"/>
      <c r="D62" s="44"/>
      <c r="E62" s="44"/>
      <c r="F62" s="44"/>
    </row>
    <row r="63" spans="1:17" ht="20.399999999999999" x14ac:dyDescent="0.3">
      <c r="A63" s="23"/>
      <c r="B63" s="5"/>
      <c r="C63" s="44"/>
      <c r="D63" s="44"/>
      <c r="E63" s="44"/>
      <c r="F63" s="44"/>
    </row>
    <row r="64" spans="1:17" ht="20.399999999999999" x14ac:dyDescent="0.3">
      <c r="A64" s="23"/>
      <c r="B64" s="5"/>
      <c r="C64" s="44"/>
      <c r="D64" s="44"/>
      <c r="E64" s="44"/>
      <c r="F64" s="44"/>
    </row>
    <row r="65" spans="1:6" ht="20.399999999999999" x14ac:dyDescent="0.3">
      <c r="A65" s="23"/>
      <c r="B65" s="5"/>
      <c r="C65" s="44"/>
      <c r="D65" s="44"/>
      <c r="E65" s="44"/>
      <c r="F65" s="44"/>
    </row>
    <row r="66" spans="1:6" ht="20.399999999999999" x14ac:dyDescent="0.3">
      <c r="A66" s="23"/>
      <c r="B66" s="5"/>
      <c r="C66" s="44"/>
      <c r="D66" s="44"/>
      <c r="E66" s="44"/>
      <c r="F66" s="44"/>
    </row>
    <row r="67" spans="1:6" ht="20.399999999999999" x14ac:dyDescent="0.3">
      <c r="A67" s="23"/>
      <c r="B67" s="5"/>
      <c r="C67" s="44"/>
      <c r="D67" s="44"/>
      <c r="E67" s="44"/>
      <c r="F67" s="44"/>
    </row>
    <row r="68" spans="1:6" ht="20.399999999999999" x14ac:dyDescent="0.3">
      <c r="A68" s="23"/>
      <c r="B68" s="5"/>
      <c r="C68" s="44"/>
      <c r="D68" s="44"/>
      <c r="E68" s="44"/>
      <c r="F68" s="44"/>
    </row>
    <row r="69" spans="1:6" ht="20.399999999999999" x14ac:dyDescent="0.3">
      <c r="A69" s="23"/>
      <c r="B69" s="5"/>
      <c r="C69" s="44"/>
      <c r="D69" s="44"/>
      <c r="E69" s="44"/>
      <c r="F69" s="44"/>
    </row>
    <row r="70" spans="1:6" ht="20.399999999999999" x14ac:dyDescent="0.3">
      <c r="A70" s="23"/>
      <c r="B70" s="5"/>
      <c r="C70" s="44"/>
      <c r="D70" s="44"/>
      <c r="E70" s="44"/>
      <c r="F70" s="44"/>
    </row>
    <row r="71" spans="1:6" ht="20.399999999999999" x14ac:dyDescent="0.3">
      <c r="A71" s="23"/>
      <c r="B71" s="5"/>
      <c r="C71" s="44"/>
      <c r="D71" s="44"/>
      <c r="E71" s="44"/>
      <c r="F71" s="44"/>
    </row>
    <row r="72" spans="1:6" ht="20.399999999999999" x14ac:dyDescent="0.3">
      <c r="A72" s="23"/>
      <c r="B72" s="5"/>
      <c r="C72" s="44"/>
      <c r="D72" s="44"/>
      <c r="E72" s="44"/>
      <c r="F72" s="44"/>
    </row>
    <row r="73" spans="1:6" ht="20.399999999999999" x14ac:dyDescent="0.3">
      <c r="A73" s="23"/>
      <c r="B73" s="5"/>
      <c r="C73" s="44"/>
      <c r="D73" s="44"/>
      <c r="E73" s="44"/>
      <c r="F73" s="44"/>
    </row>
    <row r="74" spans="1:6" ht="20.399999999999999" x14ac:dyDescent="0.3">
      <c r="A74" s="23"/>
      <c r="B74" s="5"/>
      <c r="C74" s="44"/>
      <c r="D74" s="44"/>
      <c r="E74" s="44"/>
      <c r="F74" s="44"/>
    </row>
    <row r="75" spans="1:6" ht="20.399999999999999" x14ac:dyDescent="0.3">
      <c r="A75" s="23"/>
      <c r="B75" s="5"/>
      <c r="C75" s="44"/>
      <c r="D75" s="44"/>
      <c r="E75" s="44"/>
      <c r="F75" s="44"/>
    </row>
    <row r="76" spans="1:6" ht="20.399999999999999" x14ac:dyDescent="0.3">
      <c r="A76" s="23"/>
      <c r="B76" s="5"/>
      <c r="C76" s="44"/>
      <c r="D76" s="44"/>
      <c r="E76" s="44"/>
      <c r="F76" s="44"/>
    </row>
    <row r="77" spans="1:6" ht="20.399999999999999" x14ac:dyDescent="0.3">
      <c r="A77" s="23"/>
      <c r="B77" s="5"/>
      <c r="C77" s="44"/>
      <c r="D77" s="44"/>
      <c r="E77" s="44"/>
      <c r="F77" s="44"/>
    </row>
    <row r="78" spans="1:6" ht="20.399999999999999" x14ac:dyDescent="0.3">
      <c r="A78" s="23"/>
      <c r="B78" s="5"/>
      <c r="C78" s="44"/>
      <c r="D78" s="44"/>
      <c r="E78" s="44"/>
      <c r="F78" s="44"/>
    </row>
    <row r="79" spans="1:6" ht="20.399999999999999" x14ac:dyDescent="0.3">
      <c r="A79" s="23"/>
      <c r="B79" s="5"/>
      <c r="C79" s="44"/>
      <c r="D79" s="44"/>
      <c r="E79" s="44"/>
      <c r="F79" s="44"/>
    </row>
    <row r="80" spans="1:6" ht="20.399999999999999" x14ac:dyDescent="0.3">
      <c r="A80" s="23"/>
      <c r="B80" s="5"/>
      <c r="C80" s="44"/>
      <c r="D80" s="44"/>
      <c r="E80" s="44"/>
      <c r="F80" s="44"/>
    </row>
    <row r="81" spans="1:6" ht="20.399999999999999" x14ac:dyDescent="0.3">
      <c r="A81" s="23"/>
      <c r="B81" s="5"/>
      <c r="C81" s="44"/>
      <c r="D81" s="44"/>
      <c r="E81" s="44"/>
      <c r="F81" s="44"/>
    </row>
    <row r="82" spans="1:6" ht="20.399999999999999" x14ac:dyDescent="0.3">
      <c r="A82" s="23"/>
      <c r="B82" s="5"/>
      <c r="C82" s="44"/>
      <c r="D82" s="44"/>
      <c r="E82" s="44"/>
      <c r="F82" s="44"/>
    </row>
    <row r="83" spans="1:6" ht="20.399999999999999" x14ac:dyDescent="0.3">
      <c r="A83" s="23"/>
      <c r="B83" s="5"/>
      <c r="C83" s="44"/>
      <c r="D83" s="44"/>
      <c r="E83" s="44"/>
      <c r="F83" s="44"/>
    </row>
    <row r="84" spans="1:6" ht="20.399999999999999" x14ac:dyDescent="0.3">
      <c r="A84" s="23"/>
      <c r="B84" s="5"/>
      <c r="C84" s="44"/>
      <c r="D84" s="44"/>
      <c r="E84" s="44"/>
      <c r="F84" s="44"/>
    </row>
    <row r="85" spans="1:6" ht="20.399999999999999" x14ac:dyDescent="0.3">
      <c r="A85" s="23"/>
      <c r="B85" s="5"/>
      <c r="C85" s="44"/>
      <c r="D85" s="44"/>
      <c r="E85" s="44"/>
      <c r="F85" s="44"/>
    </row>
    <row r="86" spans="1:6" ht="20.399999999999999" x14ac:dyDescent="0.3">
      <c r="A86" s="23"/>
      <c r="B86" s="5"/>
      <c r="C86" s="44"/>
      <c r="D86" s="44"/>
      <c r="E86" s="44"/>
      <c r="F86" s="44"/>
    </row>
    <row r="87" spans="1:6" ht="20.399999999999999" x14ac:dyDescent="0.3">
      <c r="A87" s="23"/>
      <c r="B87" s="5"/>
      <c r="C87" s="44"/>
      <c r="D87" s="44"/>
      <c r="E87" s="44"/>
      <c r="F87" s="44"/>
    </row>
    <row r="88" spans="1:6" ht="20.399999999999999" x14ac:dyDescent="0.3">
      <c r="A88" s="23"/>
      <c r="B88" s="5"/>
      <c r="C88" s="44"/>
      <c r="D88" s="44"/>
      <c r="E88" s="44"/>
      <c r="F88" s="44"/>
    </row>
    <row r="89" spans="1:6" ht="20.399999999999999" x14ac:dyDescent="0.3">
      <c r="A89" s="23"/>
      <c r="B89" s="5"/>
      <c r="C89" s="44"/>
      <c r="D89" s="44"/>
      <c r="E89" s="44"/>
      <c r="F89" s="44"/>
    </row>
    <row r="90" spans="1:6" ht="20.399999999999999" x14ac:dyDescent="0.3">
      <c r="A90" s="23"/>
      <c r="B90" s="5"/>
      <c r="C90" s="44"/>
      <c r="D90" s="44"/>
      <c r="E90" s="44"/>
      <c r="F90" s="44"/>
    </row>
    <row r="91" spans="1:6" ht="20.399999999999999" x14ac:dyDescent="0.3">
      <c r="A91" s="23"/>
      <c r="B91" s="5"/>
      <c r="C91" s="44"/>
      <c r="D91" s="44"/>
      <c r="E91" s="44"/>
      <c r="F91" s="44"/>
    </row>
    <row r="92" spans="1:6" ht="20.399999999999999" x14ac:dyDescent="0.3">
      <c r="A92" s="23"/>
      <c r="B92" s="5"/>
      <c r="C92" s="44"/>
      <c r="D92" s="44"/>
      <c r="E92" s="44"/>
      <c r="F92" s="44"/>
    </row>
    <row r="93" spans="1:6" ht="20.399999999999999" x14ac:dyDescent="0.3">
      <c r="A93" s="23"/>
      <c r="B93" s="5"/>
      <c r="C93" s="44"/>
      <c r="D93" s="44"/>
      <c r="E93" s="44"/>
      <c r="F93" s="44"/>
    </row>
    <row r="94" spans="1:6" ht="20.399999999999999" x14ac:dyDescent="0.3">
      <c r="A94" s="23"/>
      <c r="B94" s="5"/>
      <c r="C94" s="44"/>
      <c r="D94" s="44"/>
      <c r="E94" s="44"/>
      <c r="F94" s="44"/>
    </row>
    <row r="95" spans="1:6" ht="20.399999999999999" x14ac:dyDescent="0.3">
      <c r="A95" s="23"/>
      <c r="B95" s="5"/>
      <c r="C95" s="44"/>
      <c r="D95" s="44"/>
      <c r="E95" s="44"/>
      <c r="F95" s="44"/>
    </row>
    <row r="96" spans="1:6" ht="20.399999999999999" x14ac:dyDescent="0.3">
      <c r="A96" s="23"/>
      <c r="B96" s="5"/>
      <c r="C96" s="44"/>
      <c r="D96" s="44"/>
      <c r="E96" s="44"/>
      <c r="F96" s="44"/>
    </row>
    <row r="97" spans="1:6" ht="20.399999999999999" x14ac:dyDescent="0.3">
      <c r="A97" s="23"/>
      <c r="B97" s="5"/>
      <c r="C97" s="44"/>
      <c r="D97" s="44"/>
      <c r="E97" s="44"/>
      <c r="F97" s="44"/>
    </row>
    <row r="98" spans="1:6" ht="20.399999999999999" x14ac:dyDescent="0.3">
      <c r="A98" s="23"/>
      <c r="B98" s="5"/>
      <c r="C98" s="44"/>
      <c r="D98" s="44"/>
      <c r="E98" s="44"/>
      <c r="F98" s="44"/>
    </row>
    <row r="99" spans="1:6" ht="20.399999999999999" x14ac:dyDescent="0.3">
      <c r="A99" s="23"/>
      <c r="B99" s="5"/>
      <c r="C99" s="44"/>
      <c r="D99" s="44"/>
      <c r="E99" s="44"/>
      <c r="F99" s="44"/>
    </row>
    <row r="100" spans="1:6" ht="20.399999999999999" x14ac:dyDescent="0.3">
      <c r="A100" s="23"/>
      <c r="B100" s="5"/>
      <c r="C100" s="44"/>
      <c r="D100" s="44"/>
      <c r="E100" s="44"/>
      <c r="F100" s="44"/>
    </row>
    <row r="101" spans="1:6" ht="20.399999999999999" x14ac:dyDescent="0.3">
      <c r="A101" s="23"/>
      <c r="B101" s="5"/>
      <c r="C101" s="44"/>
      <c r="D101" s="44"/>
      <c r="E101" s="44"/>
      <c r="F101" s="44"/>
    </row>
    <row r="102" spans="1:6" ht="20.399999999999999" x14ac:dyDescent="0.3">
      <c r="A102" s="23"/>
      <c r="B102" s="5"/>
      <c r="C102" s="44"/>
      <c r="D102" s="44"/>
      <c r="E102" s="44"/>
      <c r="F102" s="44"/>
    </row>
    <row r="103" spans="1:6" ht="20.399999999999999" x14ac:dyDescent="0.3">
      <c r="A103" s="23"/>
      <c r="B103" s="5"/>
      <c r="C103" s="44"/>
      <c r="D103" s="44"/>
      <c r="E103" s="44"/>
      <c r="F103" s="44"/>
    </row>
    <row r="104" spans="1:6" ht="20.399999999999999" x14ac:dyDescent="0.3">
      <c r="A104" s="23"/>
      <c r="B104" s="5"/>
      <c r="C104" s="44"/>
      <c r="D104" s="44"/>
      <c r="E104" s="44"/>
      <c r="F104" s="44"/>
    </row>
    <row r="105" spans="1:6" ht="20.399999999999999" x14ac:dyDescent="0.3">
      <c r="A105" s="23"/>
      <c r="B105" s="5"/>
      <c r="C105" s="44"/>
      <c r="D105" s="44"/>
      <c r="E105" s="44"/>
      <c r="F105" s="44"/>
    </row>
    <row r="106" spans="1:6" ht="20.399999999999999" x14ac:dyDescent="0.3">
      <c r="A106" s="23"/>
      <c r="B106" s="5"/>
      <c r="C106" s="44"/>
      <c r="D106" s="44"/>
      <c r="E106" s="44"/>
      <c r="F106" s="44"/>
    </row>
    <row r="107" spans="1:6" ht="20.399999999999999" x14ac:dyDescent="0.3">
      <c r="A107" s="23"/>
      <c r="B107" s="5"/>
      <c r="C107" s="44"/>
      <c r="D107" s="44"/>
      <c r="E107" s="44"/>
      <c r="F107" s="44"/>
    </row>
    <row r="108" spans="1:6" ht="20.399999999999999" x14ac:dyDescent="0.3">
      <c r="A108" s="23"/>
      <c r="B108" s="5"/>
      <c r="C108" s="44"/>
      <c r="D108" s="44"/>
      <c r="E108" s="44"/>
      <c r="F108" s="44"/>
    </row>
    <row r="109" spans="1:6" ht="20.399999999999999" x14ac:dyDescent="0.3">
      <c r="A109" s="23"/>
      <c r="B109" s="5"/>
      <c r="C109" s="44"/>
      <c r="D109" s="44"/>
      <c r="E109" s="44"/>
      <c r="F109" s="44"/>
    </row>
    <row r="110" spans="1:6" ht="20.399999999999999" x14ac:dyDescent="0.3">
      <c r="A110" s="23"/>
      <c r="B110" s="5"/>
      <c r="C110" s="44"/>
      <c r="D110" s="44"/>
      <c r="E110" s="44"/>
      <c r="F110" s="44"/>
    </row>
    <row r="111" spans="1:6" ht="20.399999999999999" x14ac:dyDescent="0.3">
      <c r="A111" s="23"/>
      <c r="B111" s="5"/>
      <c r="C111" s="44"/>
      <c r="D111" s="44"/>
      <c r="E111" s="44"/>
      <c r="F111" s="44"/>
    </row>
    <row r="112" spans="1:6" ht="20.399999999999999" x14ac:dyDescent="0.3">
      <c r="A112" s="23"/>
      <c r="B112" s="5"/>
      <c r="C112" s="44"/>
      <c r="D112" s="44"/>
      <c r="E112" s="44"/>
      <c r="F112" s="44"/>
    </row>
    <row r="113" spans="1:6" ht="20.399999999999999" x14ac:dyDescent="0.3">
      <c r="A113" s="23"/>
      <c r="B113" s="5"/>
      <c r="C113" s="44"/>
      <c r="D113" s="44"/>
      <c r="E113" s="44"/>
      <c r="F113" s="44"/>
    </row>
    <row r="114" spans="1:6" ht="20.399999999999999" x14ac:dyDescent="0.3">
      <c r="A114" s="23"/>
      <c r="B114" s="5"/>
      <c r="C114" s="44"/>
      <c r="D114" s="44"/>
      <c r="E114" s="44"/>
      <c r="F114" s="44"/>
    </row>
    <row r="115" spans="1:6" ht="20.399999999999999" x14ac:dyDescent="0.3">
      <c r="A115" s="23"/>
      <c r="B115" s="5"/>
      <c r="C115" s="44"/>
      <c r="D115" s="44"/>
      <c r="E115" s="44"/>
      <c r="F115" s="44"/>
    </row>
    <row r="116" spans="1:6" ht="20.399999999999999" x14ac:dyDescent="0.3">
      <c r="A116" s="23"/>
      <c r="B116" s="5"/>
      <c r="C116" s="44"/>
      <c r="D116" s="44"/>
      <c r="E116" s="44"/>
      <c r="F116" s="44"/>
    </row>
    <row r="117" spans="1:6" ht="20.399999999999999" x14ac:dyDescent="0.3">
      <c r="A117" s="23"/>
      <c r="B117" s="5"/>
      <c r="C117" s="44"/>
      <c r="D117" s="44"/>
      <c r="E117" s="44"/>
      <c r="F117" s="44"/>
    </row>
    <row r="118" spans="1:6" ht="20.399999999999999" x14ac:dyDescent="0.3">
      <c r="A118" s="23"/>
      <c r="B118" s="5"/>
      <c r="C118" s="44"/>
      <c r="D118" s="44"/>
      <c r="E118" s="44"/>
      <c r="F118" s="44"/>
    </row>
    <row r="119" spans="1:6" ht="20.399999999999999" x14ac:dyDescent="0.3">
      <c r="A119" s="23"/>
      <c r="B119" s="5"/>
      <c r="C119" s="44"/>
      <c r="D119" s="44"/>
      <c r="E119" s="44"/>
      <c r="F119" s="44"/>
    </row>
    <row r="120" spans="1:6" ht="20.399999999999999" x14ac:dyDescent="0.3">
      <c r="A120" s="23"/>
      <c r="B120" s="5"/>
      <c r="C120" s="44"/>
      <c r="D120" s="44"/>
      <c r="E120" s="44"/>
      <c r="F120" s="44"/>
    </row>
    <row r="121" spans="1:6" ht="20.399999999999999" x14ac:dyDescent="0.3">
      <c r="A121" s="23"/>
      <c r="B121" s="5"/>
      <c r="C121" s="44"/>
      <c r="D121" s="44"/>
      <c r="E121" s="44"/>
      <c r="F121" s="44"/>
    </row>
    <row r="122" spans="1:6" ht="20.399999999999999" x14ac:dyDescent="0.3">
      <c r="A122" s="23"/>
      <c r="B122" s="5"/>
      <c r="C122" s="44"/>
      <c r="D122" s="44"/>
      <c r="E122" s="44"/>
      <c r="F122" s="44"/>
    </row>
    <row r="123" spans="1:6" ht="20.399999999999999" x14ac:dyDescent="0.3">
      <c r="A123" s="23"/>
      <c r="B123" s="5"/>
      <c r="C123" s="44"/>
      <c r="D123" s="44"/>
      <c r="E123" s="44"/>
      <c r="F123" s="44"/>
    </row>
    <row r="124" spans="1:6" ht="20.399999999999999" x14ac:dyDescent="0.3">
      <c r="A124" s="23"/>
      <c r="B124" s="5"/>
      <c r="C124" s="44"/>
      <c r="D124" s="44"/>
      <c r="E124" s="44"/>
      <c r="F124" s="44"/>
    </row>
    <row r="125" spans="1:6" ht="20.399999999999999" x14ac:dyDescent="0.3">
      <c r="A125" s="23"/>
      <c r="B125" s="5"/>
      <c r="C125" s="44"/>
      <c r="D125" s="44"/>
      <c r="E125" s="44"/>
      <c r="F125" s="44"/>
    </row>
    <row r="126" spans="1:6" ht="20.399999999999999" x14ac:dyDescent="0.3">
      <c r="A126" s="23"/>
      <c r="B126" s="5"/>
      <c r="C126" s="44"/>
      <c r="D126" s="44"/>
      <c r="E126" s="44"/>
      <c r="F126" s="44"/>
    </row>
    <row r="127" spans="1:6" ht="20.399999999999999" x14ac:dyDescent="0.3">
      <c r="A127" s="23"/>
      <c r="B127" s="5"/>
      <c r="C127" s="44"/>
      <c r="D127" s="44"/>
      <c r="E127" s="44"/>
      <c r="F127" s="44"/>
    </row>
    <row r="128" spans="1:6" ht="20.399999999999999" x14ac:dyDescent="0.3">
      <c r="A128" s="23"/>
      <c r="B128" s="5"/>
      <c r="C128" s="44"/>
      <c r="D128" s="44"/>
      <c r="E128" s="44"/>
      <c r="F128" s="44"/>
    </row>
    <row r="129" spans="1:6" ht="20.399999999999999" x14ac:dyDescent="0.3">
      <c r="A129" s="23"/>
      <c r="B129" s="5"/>
      <c r="C129" s="44"/>
      <c r="D129" s="44"/>
      <c r="E129" s="44"/>
      <c r="F129" s="44"/>
    </row>
    <row r="130" spans="1:6" ht="20.399999999999999" x14ac:dyDescent="0.3">
      <c r="A130" s="23"/>
      <c r="B130" s="5"/>
      <c r="C130" s="44"/>
      <c r="D130" s="44"/>
      <c r="E130" s="44"/>
      <c r="F130" s="44"/>
    </row>
    <row r="131" spans="1:6" ht="20.399999999999999" x14ac:dyDescent="0.3">
      <c r="A131" s="23"/>
      <c r="B131" s="5"/>
      <c r="C131" s="44"/>
      <c r="D131" s="44"/>
      <c r="E131" s="44"/>
      <c r="F131" s="44"/>
    </row>
    <row r="132" spans="1:6" ht="20.399999999999999" x14ac:dyDescent="0.3">
      <c r="A132" s="23"/>
      <c r="B132" s="5"/>
      <c r="C132" s="44"/>
      <c r="D132" s="44"/>
      <c r="E132" s="44"/>
      <c r="F132" s="44"/>
    </row>
    <row r="133" spans="1:6" ht="20.399999999999999" x14ac:dyDescent="0.3">
      <c r="A133" s="23"/>
      <c r="B133" s="5"/>
      <c r="C133" s="44"/>
      <c r="D133" s="44"/>
      <c r="E133" s="44"/>
      <c r="F133" s="44"/>
    </row>
    <row r="134" spans="1:6" ht="20.399999999999999" x14ac:dyDescent="0.3">
      <c r="A134" s="23"/>
      <c r="B134" s="5"/>
      <c r="C134" s="44"/>
      <c r="D134" s="44"/>
      <c r="E134" s="44"/>
      <c r="F134" s="44"/>
    </row>
    <row r="135" spans="1:6" ht="20.399999999999999" x14ac:dyDescent="0.3">
      <c r="A135" s="23"/>
      <c r="B135" s="5"/>
      <c r="C135" s="44"/>
      <c r="D135" s="44"/>
      <c r="E135" s="44"/>
      <c r="F135" s="44"/>
    </row>
    <row r="136" spans="1:6" ht="20.399999999999999" x14ac:dyDescent="0.3">
      <c r="A136" s="23"/>
      <c r="B136" s="5"/>
      <c r="C136" s="44"/>
      <c r="D136" s="44"/>
      <c r="E136" s="44"/>
      <c r="F136" s="44"/>
    </row>
    <row r="137" spans="1:6" ht="20.399999999999999" x14ac:dyDescent="0.3">
      <c r="A137" s="23"/>
      <c r="B137" s="5"/>
      <c r="C137" s="44"/>
      <c r="D137" s="44"/>
      <c r="E137" s="44"/>
      <c r="F137" s="44"/>
    </row>
    <row r="138" spans="1:6" ht="20.399999999999999" x14ac:dyDescent="0.3">
      <c r="A138" s="23"/>
      <c r="B138" s="5"/>
      <c r="C138" s="44"/>
      <c r="D138" s="44"/>
      <c r="E138" s="44"/>
      <c r="F138" s="44"/>
    </row>
    <row r="139" spans="1:6" ht="20.399999999999999" x14ac:dyDescent="0.3">
      <c r="A139" s="23"/>
      <c r="B139" s="5"/>
      <c r="C139" s="44"/>
      <c r="D139" s="44"/>
      <c r="E139" s="44"/>
      <c r="F139" s="44"/>
    </row>
    <row r="140" spans="1:6" ht="20.399999999999999" x14ac:dyDescent="0.3">
      <c r="A140" s="23"/>
      <c r="B140" s="5"/>
      <c r="C140" s="44"/>
      <c r="D140" s="44"/>
      <c r="E140" s="44"/>
      <c r="F140" s="44"/>
    </row>
    <row r="141" spans="1:6" ht="20.399999999999999" x14ac:dyDescent="0.3">
      <c r="A141" s="23"/>
      <c r="B141" s="5"/>
      <c r="C141" s="44"/>
      <c r="D141" s="44"/>
      <c r="E141" s="44"/>
      <c r="F141" s="44"/>
    </row>
    <row r="142" spans="1:6" ht="20.399999999999999" x14ac:dyDescent="0.3">
      <c r="A142" s="23"/>
      <c r="B142" s="5"/>
      <c r="C142" s="44"/>
      <c r="D142" s="44"/>
      <c r="E142" s="44"/>
      <c r="F142" s="44"/>
    </row>
    <row r="143" spans="1:6" ht="20.399999999999999" x14ac:dyDescent="0.3">
      <c r="A143" s="23"/>
      <c r="B143" s="5"/>
      <c r="C143" s="44"/>
      <c r="D143" s="44"/>
      <c r="E143" s="44"/>
      <c r="F143" s="44"/>
    </row>
    <row r="144" spans="1:6" ht="20.399999999999999" x14ac:dyDescent="0.3">
      <c r="A144" s="23"/>
      <c r="B144" s="5"/>
      <c r="C144" s="44"/>
      <c r="D144" s="44"/>
      <c r="E144" s="44"/>
      <c r="F144" s="44"/>
    </row>
    <row r="145" spans="1:6" ht="20.399999999999999" x14ac:dyDescent="0.3">
      <c r="A145" s="23"/>
      <c r="B145" s="5"/>
      <c r="C145" s="44"/>
      <c r="D145" s="44"/>
      <c r="E145" s="44"/>
      <c r="F145" s="44"/>
    </row>
    <row r="146" spans="1:6" ht="20.399999999999999" x14ac:dyDescent="0.3">
      <c r="A146" s="23"/>
      <c r="B146" s="5"/>
      <c r="C146" s="44"/>
      <c r="D146" s="44"/>
      <c r="E146" s="44"/>
      <c r="F146" s="44"/>
    </row>
    <row r="147" spans="1:6" ht="20.399999999999999" x14ac:dyDescent="0.3">
      <c r="A147" s="23"/>
      <c r="B147" s="5"/>
      <c r="C147" s="44"/>
      <c r="D147" s="44"/>
      <c r="E147" s="44"/>
      <c r="F147" s="44"/>
    </row>
    <row r="148" spans="1:6" ht="20.399999999999999" x14ac:dyDescent="0.3">
      <c r="A148" s="23"/>
      <c r="B148" s="5"/>
      <c r="C148" s="44"/>
      <c r="D148" s="44"/>
      <c r="E148" s="44"/>
      <c r="F148" s="44"/>
    </row>
    <row r="149" spans="1:6" ht="20.399999999999999" x14ac:dyDescent="0.3">
      <c r="A149" s="23"/>
      <c r="B149" s="5"/>
      <c r="C149" s="44"/>
      <c r="D149" s="44"/>
      <c r="E149" s="44"/>
      <c r="F149" s="44"/>
    </row>
    <row r="150" spans="1:6" ht="20.399999999999999" x14ac:dyDescent="0.3">
      <c r="A150" s="23"/>
      <c r="B150" s="5"/>
      <c r="C150" s="44"/>
      <c r="D150" s="44"/>
      <c r="E150" s="44"/>
      <c r="F150" s="44"/>
    </row>
    <row r="151" spans="1:6" ht="20.399999999999999" x14ac:dyDescent="0.3">
      <c r="A151" s="23"/>
      <c r="B151" s="5"/>
      <c r="C151" s="44"/>
      <c r="D151" s="44"/>
      <c r="E151" s="44"/>
      <c r="F151" s="44"/>
    </row>
    <row r="152" spans="1:6" ht="20.399999999999999" x14ac:dyDescent="0.3">
      <c r="A152" s="23"/>
      <c r="B152" s="5"/>
      <c r="C152" s="44"/>
      <c r="D152" s="44"/>
      <c r="E152" s="44"/>
      <c r="F152" s="44"/>
    </row>
    <row r="153" spans="1:6" ht="20.399999999999999" x14ac:dyDescent="0.3">
      <c r="A153" s="23"/>
      <c r="B153" s="5"/>
      <c r="C153" s="44"/>
      <c r="D153" s="44"/>
      <c r="E153" s="44"/>
      <c r="F153" s="44"/>
    </row>
    <row r="154" spans="1:6" ht="20.399999999999999" x14ac:dyDescent="0.3">
      <c r="A154" s="23"/>
      <c r="B154" s="5"/>
      <c r="C154" s="44"/>
      <c r="D154" s="44"/>
      <c r="E154" s="44"/>
      <c r="F154" s="44"/>
    </row>
    <row r="155" spans="1:6" ht="20.399999999999999" x14ac:dyDescent="0.3">
      <c r="A155" s="23"/>
      <c r="B155" s="5"/>
      <c r="C155" s="44"/>
      <c r="D155" s="44"/>
      <c r="E155" s="44"/>
      <c r="F155" s="44"/>
    </row>
    <row r="156" spans="1:6" ht="20.399999999999999" x14ac:dyDescent="0.3">
      <c r="A156" s="23"/>
      <c r="B156" s="5"/>
      <c r="C156" s="44"/>
      <c r="D156" s="44"/>
      <c r="E156" s="44"/>
      <c r="F156" s="44"/>
    </row>
    <row r="157" spans="1:6" ht="20.399999999999999" x14ac:dyDescent="0.3">
      <c r="A157" s="23"/>
      <c r="B157" s="5"/>
      <c r="C157" s="44"/>
      <c r="D157" s="44"/>
      <c r="E157" s="44"/>
      <c r="F157" s="44"/>
    </row>
    <row r="158" spans="1:6" ht="20.399999999999999" x14ac:dyDescent="0.3">
      <c r="A158" s="23"/>
      <c r="B158" s="5"/>
      <c r="C158" s="44"/>
      <c r="D158" s="44"/>
      <c r="E158" s="44"/>
      <c r="F158" s="44"/>
    </row>
    <row r="159" spans="1:6" ht="20.399999999999999" x14ac:dyDescent="0.3">
      <c r="A159" s="23"/>
      <c r="B159" s="5"/>
      <c r="C159" s="44"/>
      <c r="D159" s="44"/>
      <c r="E159" s="44"/>
      <c r="F159" s="44"/>
    </row>
    <row r="160" spans="1:6" ht="20.399999999999999" x14ac:dyDescent="0.3">
      <c r="A160" s="23"/>
      <c r="B160" s="5"/>
      <c r="C160" s="44"/>
      <c r="D160" s="44"/>
      <c r="E160" s="44"/>
      <c r="F160" s="44"/>
    </row>
    <row r="161" spans="1:6" ht="20.399999999999999" x14ac:dyDescent="0.3">
      <c r="A161" s="23"/>
      <c r="B161" s="5"/>
      <c r="C161" s="44"/>
      <c r="D161" s="44"/>
      <c r="E161" s="44"/>
      <c r="F161" s="44"/>
    </row>
    <row r="162" spans="1:6" ht="20.399999999999999" x14ac:dyDescent="0.3">
      <c r="A162" s="23"/>
      <c r="B162" s="5"/>
      <c r="C162" s="44"/>
      <c r="D162" s="44"/>
      <c r="E162" s="44"/>
      <c r="F162" s="44"/>
    </row>
    <row r="163" spans="1:6" ht="20.399999999999999" x14ac:dyDescent="0.3">
      <c r="A163" s="23"/>
      <c r="B163" s="5"/>
      <c r="C163" s="44"/>
      <c r="D163" s="44"/>
      <c r="E163" s="44"/>
      <c r="F163" s="44"/>
    </row>
    <row r="164" spans="1:6" ht="20.399999999999999" x14ac:dyDescent="0.3">
      <c r="A164" s="23"/>
      <c r="B164" s="5"/>
      <c r="C164" s="44"/>
      <c r="D164" s="44"/>
      <c r="E164" s="44"/>
      <c r="F164" s="44"/>
    </row>
    <row r="165" spans="1:6" ht="20.399999999999999" x14ac:dyDescent="0.3">
      <c r="A165" s="23"/>
      <c r="B165" s="5"/>
      <c r="C165" s="44"/>
      <c r="D165" s="44"/>
      <c r="E165" s="44"/>
      <c r="F165" s="44"/>
    </row>
    <row r="166" spans="1:6" ht="20.399999999999999" x14ac:dyDescent="0.3">
      <c r="A166" s="23"/>
      <c r="B166" s="5"/>
      <c r="C166" s="44"/>
      <c r="D166" s="44"/>
      <c r="E166" s="44"/>
      <c r="F166" s="44"/>
    </row>
    <row r="167" spans="1:6" ht="20.399999999999999" x14ac:dyDescent="0.3">
      <c r="A167" s="23"/>
      <c r="B167" s="5"/>
      <c r="C167" s="44"/>
      <c r="D167" s="44"/>
      <c r="E167" s="44"/>
      <c r="F167" s="44"/>
    </row>
    <row r="168" spans="1:6" ht="20.399999999999999" x14ac:dyDescent="0.3">
      <c r="A168" s="23"/>
      <c r="B168" s="5"/>
      <c r="C168" s="44"/>
      <c r="D168" s="44"/>
      <c r="E168" s="44"/>
      <c r="F168" s="44"/>
    </row>
    <row r="169" spans="1:6" ht="20.399999999999999" x14ac:dyDescent="0.3">
      <c r="A169" s="23"/>
      <c r="B169" s="5"/>
      <c r="C169" s="44"/>
      <c r="D169" s="44"/>
      <c r="E169" s="44"/>
      <c r="F169" s="44"/>
    </row>
    <row r="170" spans="1:6" ht="20.399999999999999" x14ac:dyDescent="0.3">
      <c r="A170" s="23"/>
      <c r="B170" s="5"/>
      <c r="C170" s="44"/>
      <c r="D170" s="44"/>
      <c r="E170" s="44"/>
      <c r="F170" s="44"/>
    </row>
    <row r="171" spans="1:6" ht="20.399999999999999" x14ac:dyDescent="0.3">
      <c r="A171" s="23"/>
      <c r="B171" s="5"/>
      <c r="C171" s="44"/>
      <c r="D171" s="44"/>
      <c r="E171" s="44"/>
      <c r="F171" s="44"/>
    </row>
    <row r="172" spans="1:6" ht="20.399999999999999" x14ac:dyDescent="0.3">
      <c r="A172" s="23"/>
      <c r="B172" s="5"/>
      <c r="C172" s="44"/>
      <c r="D172" s="44"/>
      <c r="E172" s="44"/>
      <c r="F172" s="44"/>
    </row>
    <row r="173" spans="1:6" ht="20.399999999999999" x14ac:dyDescent="0.3">
      <c r="A173" s="23"/>
      <c r="B173" s="5"/>
      <c r="C173" s="44"/>
      <c r="D173" s="44"/>
      <c r="E173" s="44"/>
      <c r="F173" s="44"/>
    </row>
    <row r="174" spans="1:6" ht="20.399999999999999" x14ac:dyDescent="0.3">
      <c r="A174" s="23"/>
      <c r="B174" s="5"/>
      <c r="C174" s="44"/>
      <c r="D174" s="44"/>
      <c r="E174" s="44"/>
      <c r="F174" s="44"/>
    </row>
    <row r="175" spans="1:6" ht="20.399999999999999" x14ac:dyDescent="0.3">
      <c r="A175" s="23"/>
      <c r="B175" s="5"/>
      <c r="C175" s="44"/>
      <c r="D175" s="44"/>
      <c r="E175" s="44"/>
      <c r="F175" s="44"/>
    </row>
    <row r="176" spans="1:6" ht="20.399999999999999" x14ac:dyDescent="0.3">
      <c r="A176" s="23"/>
      <c r="B176" s="5"/>
      <c r="C176" s="44"/>
      <c r="D176" s="44"/>
      <c r="E176" s="44"/>
      <c r="F176" s="44"/>
    </row>
    <row r="177" spans="1:6" ht="20.399999999999999" x14ac:dyDescent="0.3">
      <c r="A177" s="23"/>
      <c r="B177" s="5"/>
      <c r="C177" s="44"/>
      <c r="D177" s="44"/>
      <c r="E177" s="44"/>
      <c r="F177" s="44"/>
    </row>
    <row r="178" spans="1:6" ht="20.399999999999999" x14ac:dyDescent="0.3">
      <c r="A178" s="23"/>
      <c r="B178" s="5"/>
      <c r="C178" s="44"/>
      <c r="D178" s="44"/>
      <c r="E178" s="44"/>
      <c r="F178" s="44"/>
    </row>
    <row r="179" spans="1:6" ht="20.399999999999999" x14ac:dyDescent="0.3">
      <c r="A179" s="23"/>
      <c r="B179" s="5"/>
      <c r="C179" s="44"/>
      <c r="D179" s="44"/>
      <c r="E179" s="44"/>
      <c r="F179" s="44"/>
    </row>
    <row r="180" spans="1:6" ht="20.399999999999999" x14ac:dyDescent="0.3">
      <c r="A180" s="23"/>
      <c r="B180" s="5"/>
      <c r="C180" s="44"/>
      <c r="D180" s="44"/>
      <c r="E180" s="44"/>
      <c r="F180" s="44"/>
    </row>
    <row r="181" spans="1:6" ht="20.399999999999999" x14ac:dyDescent="0.3">
      <c r="A181" s="23"/>
      <c r="B181" s="5"/>
      <c r="C181" s="44"/>
      <c r="D181" s="44"/>
      <c r="E181" s="44"/>
      <c r="F181" s="44"/>
    </row>
    <row r="182" spans="1:6" ht="20.399999999999999" x14ac:dyDescent="0.3">
      <c r="A182" s="23"/>
      <c r="B182" s="5"/>
      <c r="C182" s="44"/>
      <c r="D182" s="44"/>
      <c r="E182" s="44"/>
      <c r="F182" s="44"/>
    </row>
    <row r="183" spans="1:6" ht="20.399999999999999" x14ac:dyDescent="0.3">
      <c r="A183" s="23"/>
      <c r="B183" s="5"/>
      <c r="C183" s="44"/>
      <c r="D183" s="44"/>
      <c r="E183" s="44"/>
      <c r="F183" s="44"/>
    </row>
    <row r="184" spans="1:6" ht="20.399999999999999" x14ac:dyDescent="0.3">
      <c r="A184" s="23"/>
      <c r="B184" s="5"/>
      <c r="C184" s="44"/>
      <c r="D184" s="44"/>
      <c r="E184" s="44"/>
      <c r="F184" s="44"/>
    </row>
    <row r="185" spans="1:6" ht="20.399999999999999" x14ac:dyDescent="0.3">
      <c r="A185" s="23"/>
      <c r="B185" s="5"/>
      <c r="C185" s="44"/>
      <c r="D185" s="44"/>
      <c r="E185" s="44"/>
      <c r="F185" s="44"/>
    </row>
    <row r="186" spans="1:6" ht="20.399999999999999" x14ac:dyDescent="0.3">
      <c r="A186" s="23"/>
      <c r="B186" s="5"/>
      <c r="C186" s="44"/>
      <c r="D186" s="44"/>
      <c r="E186" s="44"/>
      <c r="F186" s="44"/>
    </row>
    <row r="187" spans="1:6" ht="20.399999999999999" x14ac:dyDescent="0.3">
      <c r="A187" s="23"/>
      <c r="B187" s="5"/>
      <c r="C187" s="44"/>
      <c r="D187" s="44"/>
      <c r="E187" s="44"/>
      <c r="F187" s="44"/>
    </row>
    <row r="188" spans="1:6" ht="20.399999999999999" x14ac:dyDescent="0.3">
      <c r="A188" s="23"/>
      <c r="B188" s="5"/>
      <c r="C188" s="44"/>
      <c r="D188" s="44"/>
      <c r="E188" s="44"/>
      <c r="F188" s="44"/>
    </row>
    <row r="189" spans="1:6" ht="20.399999999999999" x14ac:dyDescent="0.3">
      <c r="A189" s="23"/>
      <c r="B189" s="5"/>
      <c r="C189" s="44"/>
      <c r="D189" s="44"/>
      <c r="E189" s="44"/>
      <c r="F189" s="44"/>
    </row>
    <row r="190" spans="1:6" ht="20.399999999999999" x14ac:dyDescent="0.3">
      <c r="A190" s="23"/>
      <c r="B190" s="5"/>
      <c r="C190" s="44"/>
      <c r="D190" s="44"/>
      <c r="E190" s="44"/>
      <c r="F190" s="44"/>
    </row>
    <row r="191" spans="1:6" ht="20.399999999999999" x14ac:dyDescent="0.3">
      <c r="A191" s="23"/>
      <c r="B191" s="5"/>
      <c r="C191" s="44"/>
      <c r="D191" s="44"/>
      <c r="E191" s="44"/>
      <c r="F191" s="44"/>
    </row>
    <row r="192" spans="1:6" ht="20.399999999999999" x14ac:dyDescent="0.3">
      <c r="A192" s="23"/>
      <c r="B192" s="5"/>
      <c r="C192" s="44"/>
      <c r="D192" s="44"/>
      <c r="E192" s="44"/>
      <c r="F192" s="44"/>
    </row>
    <row r="193" spans="1:7" ht="20.399999999999999" x14ac:dyDescent="0.3">
      <c r="A193" s="23"/>
      <c r="B193" s="5"/>
      <c r="C193" s="44"/>
      <c r="D193" s="44"/>
      <c r="E193" s="44"/>
      <c r="F193" s="44"/>
    </row>
    <row r="194" spans="1:7" ht="20.399999999999999" x14ac:dyDescent="0.3">
      <c r="A194" s="23"/>
      <c r="B194" s="5"/>
      <c r="C194" s="44"/>
      <c r="D194" s="44"/>
      <c r="E194" s="44"/>
      <c r="F194" s="44"/>
    </row>
    <row r="195" spans="1:7" ht="20.399999999999999" x14ac:dyDescent="0.3">
      <c r="A195" s="23"/>
      <c r="B195" s="5"/>
      <c r="C195" s="44"/>
      <c r="D195" s="44"/>
      <c r="E195" s="44"/>
      <c r="F195" s="44"/>
    </row>
    <row r="196" spans="1:7" ht="20.399999999999999" x14ac:dyDescent="0.3">
      <c r="A196" s="23"/>
      <c r="B196" s="5"/>
      <c r="C196" s="44"/>
      <c r="D196" s="44"/>
      <c r="E196" s="44"/>
      <c r="F196" s="44"/>
    </row>
    <row r="197" spans="1:7" ht="20.399999999999999" x14ac:dyDescent="0.3">
      <c r="A197" s="23"/>
      <c r="B197" s="5"/>
      <c r="C197" s="44"/>
      <c r="D197" s="44"/>
      <c r="E197" s="44"/>
      <c r="F197" s="44"/>
    </row>
    <row r="198" spans="1:7" ht="20.399999999999999" x14ac:dyDescent="0.3">
      <c r="A198" s="23"/>
      <c r="B198" s="5"/>
      <c r="C198" s="44"/>
      <c r="D198" s="44"/>
      <c r="E198" s="44"/>
      <c r="F198" s="44"/>
    </row>
    <row r="199" spans="1:7" ht="20.399999999999999" x14ac:dyDescent="0.3">
      <c r="A199" s="23"/>
      <c r="B199" s="5"/>
      <c r="C199" s="44"/>
      <c r="D199" s="44"/>
      <c r="E199" s="44"/>
      <c r="F199" s="44"/>
    </row>
    <row r="200" spans="1:7" ht="20.399999999999999" x14ac:dyDescent="0.3">
      <c r="A200" s="23"/>
      <c r="B200" s="5"/>
      <c r="C200" s="44"/>
      <c r="D200" s="44"/>
      <c r="E200" s="44"/>
      <c r="F200" s="44"/>
    </row>
    <row r="201" spans="1:7" ht="20.399999999999999" x14ac:dyDescent="0.3">
      <c r="A201" s="23"/>
      <c r="B201" s="5"/>
      <c r="C201" s="44"/>
      <c r="D201" s="44"/>
      <c r="E201" s="44"/>
      <c r="F201" s="44"/>
    </row>
    <row r="202" spans="1:7" ht="20.399999999999999" x14ac:dyDescent="0.3">
      <c r="A202" s="23"/>
      <c r="B202" s="5"/>
      <c r="C202" s="44"/>
      <c r="D202" s="44"/>
      <c r="E202" s="44"/>
      <c r="F202" s="44"/>
    </row>
    <row r="203" spans="1:7" ht="20.399999999999999" x14ac:dyDescent="0.3">
      <c r="A203" s="23"/>
      <c r="B203" s="5"/>
      <c r="C203" s="44"/>
      <c r="D203" s="44"/>
      <c r="E203" s="44"/>
      <c r="F203" s="44"/>
    </row>
    <row r="204" spans="1:7" ht="20.399999999999999" x14ac:dyDescent="0.3">
      <c r="A204" s="23"/>
      <c r="B204" s="5"/>
      <c r="C204" s="44"/>
      <c r="D204" s="44"/>
      <c r="E204" s="44"/>
      <c r="F204" s="44"/>
    </row>
    <row r="205" spans="1:7" ht="20.399999999999999" x14ac:dyDescent="0.3">
      <c r="A205" s="23"/>
      <c r="B205" s="5"/>
      <c r="C205" s="44"/>
      <c r="D205" s="44"/>
      <c r="E205" s="44"/>
      <c r="F205" s="44"/>
    </row>
    <row r="206" spans="1:7" ht="20.399999999999999" x14ac:dyDescent="0.3">
      <c r="A206" s="23"/>
      <c r="B206" s="5"/>
      <c r="C206" s="44"/>
      <c r="D206" s="44"/>
      <c r="E206" s="44"/>
      <c r="F206" s="44"/>
    </row>
    <row r="207" spans="1:7" x14ac:dyDescent="0.3">
      <c r="A207" s="8"/>
      <c r="B207" s="5"/>
      <c r="C207" s="5"/>
      <c r="D207" s="5"/>
      <c r="E207" s="5"/>
      <c r="F207" s="5"/>
    </row>
    <row r="208" spans="1:7" ht="20.399999999999999" x14ac:dyDescent="0.3">
      <c r="A208" s="8"/>
      <c r="B208" s="45" t="s">
        <v>291</v>
      </c>
      <c r="C208" s="45" t="s">
        <v>292</v>
      </c>
      <c r="D208" s="45"/>
      <c r="E208" s="45"/>
      <c r="F208" t="s">
        <v>291</v>
      </c>
      <c r="G208" t="s">
        <v>292</v>
      </c>
    </row>
    <row r="209" spans="1:10" ht="21" x14ac:dyDescent="0.4">
      <c r="A209" s="8"/>
      <c r="B209" s="46" t="s">
        <v>293</v>
      </c>
      <c r="C209" s="46" t="s">
        <v>294</v>
      </c>
      <c r="D209" s="46"/>
      <c r="E209" s="46"/>
      <c r="F209" t="s">
        <v>293</v>
      </c>
      <c r="H209" t="str">
        <f>IF(NOT(ISBLANK(F209)),F209,IF(NOT(ISBLANK(G209)),"     "&amp;G209,FALSE))</f>
        <v>Afectación Económica o presupuestal</v>
      </c>
      <c r="I209" t="s">
        <v>293</v>
      </c>
      <c r="J209" t="str">
        <f>IF(NOT(ISERROR(MATCH(I209,_xlfn.ANCHORARRAY(B220),0))),H222&amp;"Por favor no seleccionar los criterios de impacto",I209)</f>
        <v>❌Por favor no seleccionar los criterios de impacto</v>
      </c>
    </row>
    <row r="210" spans="1:10" ht="21" x14ac:dyDescent="0.4">
      <c r="A210" s="8"/>
      <c r="B210" s="46" t="s">
        <v>293</v>
      </c>
      <c r="C210" s="46" t="s">
        <v>295</v>
      </c>
      <c r="D210" s="46"/>
      <c r="E210" s="46"/>
      <c r="G210" t="s">
        <v>294</v>
      </c>
      <c r="H210" t="str">
        <f t="shared" ref="H210:H220" si="0">IF(NOT(ISBLANK(F210)),F210,IF(NOT(ISBLANK(G210)),"     "&amp;G210,FALSE))</f>
        <v xml:space="preserve">     Afectación menor a 10 SMLMV .</v>
      </c>
    </row>
    <row r="211" spans="1:10" ht="21" x14ac:dyDescent="0.4">
      <c r="A211" s="8"/>
      <c r="B211" s="46" t="s">
        <v>293</v>
      </c>
      <c r="C211" s="46" t="s">
        <v>296</v>
      </c>
      <c r="D211" s="46"/>
      <c r="E211" s="46"/>
      <c r="G211" t="s">
        <v>295</v>
      </c>
      <c r="H211" t="str">
        <f t="shared" si="0"/>
        <v xml:space="preserve">     Entre 10 y 50 SMLMV </v>
      </c>
    </row>
    <row r="212" spans="1:10" ht="21" x14ac:dyDescent="0.4">
      <c r="A212" s="8"/>
      <c r="B212" s="46" t="s">
        <v>293</v>
      </c>
      <c r="C212" s="46" t="s">
        <v>297</v>
      </c>
      <c r="D212" s="46"/>
      <c r="E212" s="46"/>
      <c r="G212" t="s">
        <v>296</v>
      </c>
      <c r="H212" t="str">
        <f t="shared" si="0"/>
        <v xml:space="preserve">     Entre 50 y 100 SMLMV </v>
      </c>
    </row>
    <row r="213" spans="1:10" ht="21" x14ac:dyDescent="0.4">
      <c r="A213" s="8"/>
      <c r="B213" s="46" t="s">
        <v>293</v>
      </c>
      <c r="C213" s="46" t="s">
        <v>298</v>
      </c>
      <c r="D213" s="46"/>
      <c r="E213" s="46"/>
      <c r="G213" t="s">
        <v>297</v>
      </c>
      <c r="H213" t="str">
        <f t="shared" si="0"/>
        <v xml:space="preserve">     Entre 100 y 500 SMLMV </v>
      </c>
    </row>
    <row r="214" spans="1:10" ht="21" x14ac:dyDescent="0.4">
      <c r="A214" s="8"/>
      <c r="B214" s="46" t="s">
        <v>299</v>
      </c>
      <c r="C214" s="46" t="s">
        <v>300</v>
      </c>
      <c r="D214" s="46"/>
      <c r="E214" s="46"/>
      <c r="G214" t="s">
        <v>298</v>
      </c>
      <c r="H214" t="str">
        <f t="shared" si="0"/>
        <v xml:space="preserve">     Mayor a 500 SMLMV </v>
      </c>
    </row>
    <row r="215" spans="1:10" ht="21" x14ac:dyDescent="0.4">
      <c r="A215" s="8"/>
      <c r="B215" s="46" t="s">
        <v>299</v>
      </c>
      <c r="C215" s="46" t="s">
        <v>301</v>
      </c>
      <c r="D215" s="46"/>
      <c r="E215" s="46"/>
      <c r="F215" t="s">
        <v>299</v>
      </c>
      <c r="H215" t="str">
        <f t="shared" si="0"/>
        <v>Pérdida Reputacional</v>
      </c>
    </row>
    <row r="216" spans="1:10" ht="21" x14ac:dyDescent="0.4">
      <c r="A216" s="8"/>
      <c r="B216" s="46" t="s">
        <v>299</v>
      </c>
      <c r="C216" s="46" t="s">
        <v>302</v>
      </c>
      <c r="D216" s="46"/>
      <c r="E216" s="46"/>
      <c r="G216" t="s">
        <v>300</v>
      </c>
      <c r="H216" t="str">
        <f t="shared" si="0"/>
        <v xml:space="preserve">     El riesgo afecta la imagen de alguna área de la organización</v>
      </c>
    </row>
    <row r="217" spans="1:10" ht="21" x14ac:dyDescent="0.4">
      <c r="A217" s="8"/>
      <c r="B217" s="46" t="s">
        <v>299</v>
      </c>
      <c r="C217" s="46" t="s">
        <v>303</v>
      </c>
      <c r="D217" s="46"/>
      <c r="E217" s="46"/>
      <c r="G217" t="s">
        <v>301</v>
      </c>
      <c r="H217" t="str">
        <f t="shared" si="0"/>
        <v xml:space="preserve">     El riesgo afecta la imagen de la entidad internamente, de conocimiento general, nivel interno, de junta dircetiva y accionistas y/o de provedores</v>
      </c>
    </row>
    <row r="218" spans="1:10" ht="21" x14ac:dyDescent="0.4">
      <c r="A218" s="8"/>
      <c r="B218" s="46" t="s">
        <v>299</v>
      </c>
      <c r="C218" s="46" t="s">
        <v>304</v>
      </c>
      <c r="D218" s="46"/>
      <c r="E218" s="46"/>
      <c r="G218" t="s">
        <v>302</v>
      </c>
      <c r="H218" t="str">
        <f t="shared" si="0"/>
        <v xml:space="preserve">     El riesgo afecta la imagen de la entidad con algunos usuarios de relevancia frente al logro de los objetivos</v>
      </c>
    </row>
    <row r="219" spans="1:10" x14ac:dyDescent="0.3">
      <c r="A219" s="8"/>
      <c r="B219" s="6"/>
      <c r="C219" s="6"/>
      <c r="D219" s="6"/>
      <c r="E219" s="6"/>
      <c r="G219" t="s">
        <v>303</v>
      </c>
      <c r="H219" t="str">
        <f t="shared" si="0"/>
        <v xml:space="preserve">     El riesgo afecta la imagen de de la entidad con efecto publicitario sostenido a nivel de sector administrativo, nivel departamental o municipal</v>
      </c>
    </row>
    <row r="220" spans="1:10" x14ac:dyDescent="0.3">
      <c r="A220" s="8"/>
      <c r="B220" s="6" t="str" cm="1">
        <f t="array" ref="B220:B222">_xlfn.UNIQUE(Tabla13[[#All],[Criterios]])</f>
        <v>Criterios</v>
      </c>
      <c r="C220" s="6"/>
      <c r="D220" s="6"/>
      <c r="E220" s="6"/>
      <c r="G220" t="s">
        <v>304</v>
      </c>
      <c r="H220" t="str">
        <f t="shared" si="0"/>
        <v xml:space="preserve">     El riesgo afecta la imagen de la entidad a nivel nacional, con efecto publicitarios sostenible a nivel país</v>
      </c>
    </row>
    <row r="221" spans="1:10" x14ac:dyDescent="0.3">
      <c r="A221" s="8"/>
      <c r="B221" s="6" t="str">
        <v>Afectación Económica o presupuestal</v>
      </c>
      <c r="C221" s="6"/>
      <c r="D221" s="6"/>
      <c r="E221" s="6"/>
    </row>
    <row r="222" spans="1:10" x14ac:dyDescent="0.3">
      <c r="B222" s="6" t="str">
        <v>Pérdida Reputacional</v>
      </c>
      <c r="C222" s="6"/>
      <c r="D222" s="6"/>
      <c r="E222" s="6"/>
      <c r="H222" s="7" t="s">
        <v>305</v>
      </c>
    </row>
    <row r="223" spans="1:10" x14ac:dyDescent="0.3">
      <c r="B223" s="4"/>
      <c r="C223" s="4"/>
      <c r="D223" s="4"/>
      <c r="E223" s="4"/>
      <c r="H223" s="7" t="s">
        <v>306</v>
      </c>
    </row>
    <row r="224" spans="1:10" x14ac:dyDescent="0.3">
      <c r="B224" s="4"/>
      <c r="C224" s="4"/>
      <c r="D224" s="4"/>
      <c r="E224" s="4"/>
    </row>
    <row r="225" spans="2:6" x14ac:dyDescent="0.3">
      <c r="B225" s="4"/>
      <c r="C225" s="4"/>
      <c r="D225" s="4"/>
      <c r="E225" s="4"/>
    </row>
    <row r="226" spans="2:6" x14ac:dyDescent="0.3">
      <c r="B226" s="4"/>
      <c r="C226" s="4"/>
      <c r="D226" s="4"/>
      <c r="E226" s="4"/>
      <c r="F226" s="4"/>
    </row>
    <row r="227" spans="2:6" x14ac:dyDescent="0.3">
      <c r="B227" s="4"/>
      <c r="C227" s="4"/>
      <c r="D227" s="4"/>
      <c r="E227" s="4"/>
      <c r="F227" s="4"/>
    </row>
    <row r="228" spans="2:6" x14ac:dyDescent="0.3">
      <c r="B228" s="4"/>
      <c r="C228" s="4"/>
      <c r="D228" s="4"/>
      <c r="E228" s="4"/>
      <c r="F228" s="4"/>
    </row>
    <row r="229" spans="2:6" x14ac:dyDescent="0.3">
      <c r="B229" s="4"/>
      <c r="C229" s="4"/>
      <c r="D229" s="4"/>
      <c r="E229" s="4"/>
      <c r="F229" s="4"/>
    </row>
    <row r="230" spans="2:6" x14ac:dyDescent="0.3">
      <c r="B230" s="4"/>
      <c r="C230" s="4"/>
      <c r="D230" s="4"/>
      <c r="E230" s="4"/>
      <c r="F230" s="4"/>
    </row>
    <row r="231" spans="2:6" x14ac:dyDescent="0.3">
      <c r="B231" s="4"/>
      <c r="C231" s="4"/>
      <c r="D231" s="4"/>
      <c r="E231" s="4"/>
      <c r="F231" s="4"/>
    </row>
  </sheetData>
  <mergeCells count="6">
    <mergeCell ref="B28:B33"/>
    <mergeCell ref="B1:C1"/>
    <mergeCell ref="B4:B9"/>
    <mergeCell ref="B10:B15"/>
    <mergeCell ref="B16:B21"/>
    <mergeCell ref="B22:B27"/>
  </mergeCells>
  <dataValidations count="1">
    <dataValidation type="list" allowBlank="1" showInputMessage="1" showErrorMessage="1" sqref="I209" xr:uid="{12CDEB05-1AE8-46D6-B633-E3EC0DBC5026}">
      <formula1>$H$209:$H$220</formula1>
    </dataValidation>
  </dataValidations>
  <pageMargins left="0.7" right="0.7" top="0.75" bottom="0.75" header="0.3" footer="0.3"/>
  <pageSetup orientation="portrait" r:id="rId2"/>
  <tableParts count="1">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7" tint="-0.249977111117893"/>
  </sheetPr>
  <dimension ref="B1:F21"/>
  <sheetViews>
    <sheetView workbookViewId="0">
      <selection activeCell="A19" sqref="A19:XFD19"/>
    </sheetView>
  </sheetViews>
  <sheetFormatPr baseColWidth="10" defaultColWidth="14.33203125" defaultRowHeight="13.8" x14ac:dyDescent="0.3"/>
  <cols>
    <col min="1" max="2" width="14.33203125" style="10"/>
    <col min="3" max="3" width="17" style="10" customWidth="1"/>
    <col min="4" max="4" width="14.33203125" style="10"/>
    <col min="5" max="5" width="46" style="10" customWidth="1"/>
    <col min="6" max="16384" width="14.33203125" style="10"/>
  </cols>
  <sheetData>
    <row r="1" spans="2:6" ht="24" customHeight="1" thickBot="1" x14ac:dyDescent="0.35">
      <c r="B1" s="367" t="s">
        <v>307</v>
      </c>
      <c r="C1" s="368"/>
      <c r="D1" s="368"/>
      <c r="E1" s="368"/>
      <c r="F1" s="369"/>
    </row>
    <row r="2" spans="2:6" ht="16.2" thickBot="1" x14ac:dyDescent="0.35">
      <c r="B2" s="11"/>
      <c r="C2" s="11"/>
      <c r="D2" s="11"/>
      <c r="E2" s="11"/>
      <c r="F2" s="11"/>
    </row>
    <row r="3" spans="2:6" ht="16.2" thickBot="1" x14ac:dyDescent="0.35">
      <c r="B3" s="371" t="s">
        <v>308</v>
      </c>
      <c r="C3" s="372"/>
      <c r="D3" s="372"/>
      <c r="E3" s="47" t="s">
        <v>248</v>
      </c>
      <c r="F3" s="48" t="s">
        <v>309</v>
      </c>
    </row>
    <row r="4" spans="2:6" ht="31.2" x14ac:dyDescent="0.3">
      <c r="B4" s="373" t="s">
        <v>310</v>
      </c>
      <c r="C4" s="375" t="s">
        <v>108</v>
      </c>
      <c r="D4" s="12" t="s">
        <v>126</v>
      </c>
      <c r="E4" s="13" t="s">
        <v>311</v>
      </c>
      <c r="F4" s="14">
        <v>0.25</v>
      </c>
    </row>
    <row r="5" spans="2:6" ht="46.8" x14ac:dyDescent="0.3">
      <c r="B5" s="374"/>
      <c r="C5" s="376"/>
      <c r="D5" s="15" t="s">
        <v>136</v>
      </c>
      <c r="E5" s="16" t="s">
        <v>312</v>
      </c>
      <c r="F5" s="17">
        <v>0.15</v>
      </c>
    </row>
    <row r="6" spans="2:6" ht="46.8" x14ac:dyDescent="0.3">
      <c r="B6" s="374"/>
      <c r="C6" s="376"/>
      <c r="D6" s="15" t="s">
        <v>188</v>
      </c>
      <c r="E6" s="16" t="s">
        <v>313</v>
      </c>
      <c r="F6" s="17">
        <v>0.1</v>
      </c>
    </row>
    <row r="7" spans="2:6" ht="15.6" hidden="1" x14ac:dyDescent="0.3">
      <c r="B7" s="374"/>
      <c r="C7" s="15"/>
      <c r="D7" s="15" t="s">
        <v>131</v>
      </c>
      <c r="E7" s="16"/>
      <c r="F7" s="17"/>
    </row>
    <row r="8" spans="2:6" ht="62.4" x14ac:dyDescent="0.3">
      <c r="B8" s="374"/>
      <c r="C8" s="376" t="s">
        <v>109</v>
      </c>
      <c r="D8" s="15" t="s">
        <v>137</v>
      </c>
      <c r="E8" s="16" t="s">
        <v>314</v>
      </c>
      <c r="F8" s="17">
        <v>0.25</v>
      </c>
    </row>
    <row r="9" spans="2:6" ht="31.2" x14ac:dyDescent="0.3">
      <c r="B9" s="374"/>
      <c r="C9" s="376"/>
      <c r="D9" s="15" t="s">
        <v>127</v>
      </c>
      <c r="E9" s="16" t="s">
        <v>315</v>
      </c>
      <c r="F9" s="17">
        <v>0.15</v>
      </c>
    </row>
    <row r="10" spans="2:6" ht="15.6" hidden="1" x14ac:dyDescent="0.3">
      <c r="B10" s="32"/>
      <c r="C10" s="15"/>
      <c r="D10" s="15" t="s">
        <v>131</v>
      </c>
      <c r="E10" s="16"/>
      <c r="F10" s="17"/>
    </row>
    <row r="11" spans="2:6" ht="46.8" x14ac:dyDescent="0.3">
      <c r="B11" s="374" t="s">
        <v>316</v>
      </c>
      <c r="C11" s="376" t="s">
        <v>111</v>
      </c>
      <c r="D11" s="15" t="s">
        <v>164</v>
      </c>
      <c r="E11" s="16" t="s">
        <v>317</v>
      </c>
      <c r="F11" s="18" t="s">
        <v>318</v>
      </c>
    </row>
    <row r="12" spans="2:6" ht="46.8" x14ac:dyDescent="0.3">
      <c r="B12" s="374"/>
      <c r="C12" s="376"/>
      <c r="D12" s="15" t="s">
        <v>128</v>
      </c>
      <c r="E12" s="16" t="s">
        <v>319</v>
      </c>
      <c r="F12" s="18" t="s">
        <v>318</v>
      </c>
    </row>
    <row r="13" spans="2:6" ht="15.6" x14ac:dyDescent="0.3">
      <c r="B13" s="374"/>
      <c r="C13" s="15"/>
      <c r="D13" s="15" t="s">
        <v>131</v>
      </c>
      <c r="E13" s="16"/>
      <c r="F13" s="18"/>
    </row>
    <row r="14" spans="2:6" ht="46.8" x14ac:dyDescent="0.3">
      <c r="B14" s="374"/>
      <c r="C14" s="376" t="s">
        <v>112</v>
      </c>
      <c r="D14" s="15" t="s">
        <v>129</v>
      </c>
      <c r="E14" s="16" t="s">
        <v>320</v>
      </c>
      <c r="F14" s="18" t="s">
        <v>318</v>
      </c>
    </row>
    <row r="15" spans="2:6" ht="46.8" x14ac:dyDescent="0.3">
      <c r="B15" s="374"/>
      <c r="C15" s="376"/>
      <c r="D15" s="15" t="s">
        <v>141</v>
      </c>
      <c r="E15" s="16" t="s">
        <v>321</v>
      </c>
      <c r="F15" s="18" t="s">
        <v>318</v>
      </c>
    </row>
    <row r="16" spans="2:6" ht="15.6" hidden="1" x14ac:dyDescent="0.3">
      <c r="B16" s="374"/>
      <c r="C16" s="15"/>
      <c r="D16" s="15" t="s">
        <v>131</v>
      </c>
      <c r="E16" s="16"/>
      <c r="F16" s="18"/>
    </row>
    <row r="17" spans="2:6" ht="31.2" x14ac:dyDescent="0.3">
      <c r="B17" s="374"/>
      <c r="C17" s="376" t="s">
        <v>113</v>
      </c>
      <c r="D17" s="15" t="s">
        <v>138</v>
      </c>
      <c r="E17" s="16" t="s">
        <v>322</v>
      </c>
      <c r="F17" s="18" t="s">
        <v>318</v>
      </c>
    </row>
    <row r="18" spans="2:6" ht="16.2" thickBot="1" x14ac:dyDescent="0.35">
      <c r="B18" s="377"/>
      <c r="C18" s="378"/>
      <c r="D18" s="19" t="s">
        <v>130</v>
      </c>
      <c r="E18" s="20" t="s">
        <v>323</v>
      </c>
      <c r="F18" s="21" t="s">
        <v>318</v>
      </c>
    </row>
    <row r="19" spans="2:6" ht="15.6" hidden="1" x14ac:dyDescent="0.3">
      <c r="B19" s="59"/>
      <c r="C19" s="59"/>
      <c r="D19" s="15" t="s">
        <v>131</v>
      </c>
      <c r="E19" s="60"/>
      <c r="F19" s="61"/>
    </row>
    <row r="20" spans="2:6" ht="49.5" customHeight="1" x14ac:dyDescent="0.3">
      <c r="B20" s="370" t="s">
        <v>324</v>
      </c>
      <c r="C20" s="370"/>
      <c r="D20" s="370"/>
      <c r="E20" s="370"/>
      <c r="F20" s="370"/>
    </row>
    <row r="21" spans="2:6" ht="27" customHeight="1" x14ac:dyDescent="0.3">
      <c r="B21" s="22"/>
    </row>
  </sheetData>
  <mergeCells count="10">
    <mergeCell ref="B1:F1"/>
    <mergeCell ref="B20:F20"/>
    <mergeCell ref="B3:D3"/>
    <mergeCell ref="B4:B9"/>
    <mergeCell ref="C4:C6"/>
    <mergeCell ref="C8:C9"/>
    <mergeCell ref="B11:B18"/>
    <mergeCell ref="C11:C12"/>
    <mergeCell ref="C14:C15"/>
    <mergeCell ref="C17:C18"/>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F34"/>
  <sheetViews>
    <sheetView workbookViewId="0">
      <selection activeCell="B13" sqref="B13:B20"/>
    </sheetView>
  </sheetViews>
  <sheetFormatPr baseColWidth="10" defaultColWidth="11.44140625" defaultRowHeight="14.4" x14ac:dyDescent="0.3"/>
  <cols>
    <col min="2" max="2" width="24" customWidth="1"/>
    <col min="3" max="3" width="23.44140625" customWidth="1"/>
    <col min="4" max="4" width="24.33203125" customWidth="1"/>
    <col min="5" max="6" width="16.88671875" customWidth="1"/>
  </cols>
  <sheetData>
    <row r="2" spans="2:6" x14ac:dyDescent="0.3">
      <c r="B2" t="s">
        <v>325</v>
      </c>
      <c r="E2" t="s">
        <v>326</v>
      </c>
    </row>
    <row r="3" spans="2:6" x14ac:dyDescent="0.3">
      <c r="B3" t="s">
        <v>327</v>
      </c>
      <c r="E3" t="s">
        <v>328</v>
      </c>
    </row>
    <row r="4" spans="2:6" x14ac:dyDescent="0.3">
      <c r="B4" t="s">
        <v>329</v>
      </c>
      <c r="E4" t="s">
        <v>330</v>
      </c>
    </row>
    <row r="5" spans="2:6" x14ac:dyDescent="0.3">
      <c r="B5" t="s">
        <v>132</v>
      </c>
    </row>
    <row r="8" spans="2:6" x14ac:dyDescent="0.3">
      <c r="B8" t="s">
        <v>331</v>
      </c>
      <c r="E8" t="s">
        <v>93</v>
      </c>
      <c r="F8" t="s">
        <v>332</v>
      </c>
    </row>
    <row r="9" spans="2:6" x14ac:dyDescent="0.3">
      <c r="B9" t="s">
        <v>333</v>
      </c>
      <c r="E9" t="s">
        <v>238</v>
      </c>
      <c r="F9" t="s">
        <v>334</v>
      </c>
    </row>
    <row r="10" spans="2:6" x14ac:dyDescent="0.3">
      <c r="B10" t="s">
        <v>335</v>
      </c>
      <c r="E10" t="s">
        <v>198</v>
      </c>
      <c r="F10" t="s">
        <v>249</v>
      </c>
    </row>
    <row r="11" spans="2:6" x14ac:dyDescent="0.3">
      <c r="E11" t="s">
        <v>241</v>
      </c>
      <c r="F11" t="s">
        <v>199</v>
      </c>
    </row>
    <row r="12" spans="2:6" x14ac:dyDescent="0.3">
      <c r="B12" t="s">
        <v>336</v>
      </c>
      <c r="E12" t="s">
        <v>243</v>
      </c>
      <c r="F12" t="s">
        <v>124</v>
      </c>
    </row>
    <row r="13" spans="2:6" x14ac:dyDescent="0.3">
      <c r="B13" s="29" t="s">
        <v>337</v>
      </c>
      <c r="E13" t="s">
        <v>123</v>
      </c>
      <c r="F13" t="s">
        <v>254</v>
      </c>
    </row>
    <row r="14" spans="2:6" x14ac:dyDescent="0.3">
      <c r="B14" s="29" t="s">
        <v>122</v>
      </c>
    </row>
    <row r="15" spans="2:6" x14ac:dyDescent="0.3">
      <c r="B15" s="29" t="s">
        <v>338</v>
      </c>
    </row>
    <row r="16" spans="2:6" x14ac:dyDescent="0.3">
      <c r="B16" s="29" t="s">
        <v>339</v>
      </c>
    </row>
    <row r="17" spans="2:2" x14ac:dyDescent="0.3">
      <c r="B17" s="29" t="s">
        <v>197</v>
      </c>
    </row>
    <row r="18" spans="2:2" x14ac:dyDescent="0.3">
      <c r="B18" s="29" t="s">
        <v>340</v>
      </c>
    </row>
    <row r="19" spans="2:2" x14ac:dyDescent="0.3">
      <c r="B19" s="29" t="s">
        <v>341</v>
      </c>
    </row>
    <row r="20" spans="2:2" x14ac:dyDescent="0.3">
      <c r="B20" s="29" t="s">
        <v>361</v>
      </c>
    </row>
    <row r="21" spans="2:2" x14ac:dyDescent="0.3">
      <c r="B21" s="29" t="s">
        <v>342</v>
      </c>
    </row>
    <row r="22" spans="2:2" x14ac:dyDescent="0.3">
      <c r="B22" t="s">
        <v>343</v>
      </c>
    </row>
    <row r="23" spans="2:2" x14ac:dyDescent="0.3">
      <c r="B23" t="s">
        <v>344</v>
      </c>
    </row>
    <row r="24" spans="2:2" x14ac:dyDescent="0.3">
      <c r="B24" t="s">
        <v>345</v>
      </c>
    </row>
    <row r="25" spans="2:2" x14ac:dyDescent="0.3">
      <c r="B25" t="s">
        <v>346</v>
      </c>
    </row>
    <row r="26" spans="2:2" x14ac:dyDescent="0.3">
      <c r="B26" t="s">
        <v>347</v>
      </c>
    </row>
    <row r="27" spans="2:2" x14ac:dyDescent="0.3">
      <c r="B27" t="s">
        <v>348</v>
      </c>
    </row>
    <row r="28" spans="2:2" x14ac:dyDescent="0.3">
      <c r="B28" t="s">
        <v>349</v>
      </c>
    </row>
    <row r="29" spans="2:2" x14ac:dyDescent="0.3">
      <c r="B29" t="s">
        <v>350</v>
      </c>
    </row>
    <row r="30" spans="2:2" x14ac:dyDescent="0.3">
      <c r="B30" t="s">
        <v>351</v>
      </c>
    </row>
    <row r="31" spans="2:2" x14ac:dyDescent="0.3">
      <c r="B31" t="s">
        <v>7</v>
      </c>
    </row>
    <row r="32" spans="2:2" x14ac:dyDescent="0.3">
      <c r="B32" t="s">
        <v>352</v>
      </c>
    </row>
    <row r="33" spans="2:2" x14ac:dyDescent="0.3">
      <c r="B33" t="s">
        <v>353</v>
      </c>
    </row>
    <row r="34" spans="2:2" x14ac:dyDescent="0.3">
      <c r="B34" t="s">
        <v>354</v>
      </c>
    </row>
  </sheetData>
  <sortState xmlns:xlrd2="http://schemas.microsoft.com/office/spreadsheetml/2017/richdata2" ref="B2:B5">
    <sortCondition ref="B2:B5"/>
  </sortState>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3:A21"/>
  <sheetViews>
    <sheetView workbookViewId="0">
      <selection activeCell="A19" sqref="A19"/>
    </sheetView>
  </sheetViews>
  <sheetFormatPr baseColWidth="10" defaultColWidth="11.44140625" defaultRowHeight="13.8" x14ac:dyDescent="0.3"/>
  <cols>
    <col min="1" max="1" width="32.88671875" style="1" customWidth="1"/>
    <col min="2" max="16384" width="11.44140625" style="1"/>
  </cols>
  <sheetData>
    <row r="3" spans="1:1" x14ac:dyDescent="0.3">
      <c r="A3" s="2" t="s">
        <v>126</v>
      </c>
    </row>
    <row r="4" spans="1:1" x14ac:dyDescent="0.3">
      <c r="A4" s="2" t="s">
        <v>136</v>
      </c>
    </row>
    <row r="5" spans="1:1" x14ac:dyDescent="0.3">
      <c r="A5" s="2" t="s">
        <v>188</v>
      </c>
    </row>
    <row r="6" spans="1:1" x14ac:dyDescent="0.3">
      <c r="A6" s="2" t="s">
        <v>137</v>
      </c>
    </row>
    <row r="7" spans="1:1" x14ac:dyDescent="0.3">
      <c r="A7" s="2" t="s">
        <v>127</v>
      </c>
    </row>
    <row r="8" spans="1:1" x14ac:dyDescent="0.3">
      <c r="A8" s="2" t="s">
        <v>164</v>
      </c>
    </row>
    <row r="9" spans="1:1" x14ac:dyDescent="0.3">
      <c r="A9" s="2" t="s">
        <v>128</v>
      </c>
    </row>
    <row r="10" spans="1:1" x14ac:dyDescent="0.3">
      <c r="A10" s="2" t="s">
        <v>129</v>
      </c>
    </row>
    <row r="11" spans="1:1" x14ac:dyDescent="0.3">
      <c r="A11" s="2" t="s">
        <v>141</v>
      </c>
    </row>
    <row r="12" spans="1:1" x14ac:dyDescent="0.3">
      <c r="A12" s="2" t="s">
        <v>355</v>
      </c>
    </row>
    <row r="13" spans="1:1" x14ac:dyDescent="0.3">
      <c r="A13" s="2" t="s">
        <v>356</v>
      </c>
    </row>
    <row r="14" spans="1:1" x14ac:dyDescent="0.3">
      <c r="A14" s="2" t="s">
        <v>357</v>
      </c>
    </row>
    <row r="16" spans="1:1" x14ac:dyDescent="0.3">
      <c r="A16" s="2" t="s">
        <v>358</v>
      </c>
    </row>
    <row r="17" spans="1:1" x14ac:dyDescent="0.3">
      <c r="A17" s="2" t="s">
        <v>325</v>
      </c>
    </row>
    <row r="18" spans="1:1" x14ac:dyDescent="0.3">
      <c r="A18" s="2" t="s">
        <v>327</v>
      </c>
    </row>
    <row r="20" spans="1:1" x14ac:dyDescent="0.3">
      <c r="A20" s="2" t="s">
        <v>333</v>
      </c>
    </row>
    <row r="21" spans="1:1" x14ac:dyDescent="0.3">
      <c r="A21" s="2" t="s">
        <v>335</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11823f53ca9029e56f7faba4c9b90287">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3191a1351ca3709f428087e4ffdf9355"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07EAEF62-E3E5-403C-A602-DC2F0782A211}">
  <ds:schemaRefs>
    <ds:schemaRef ds:uri="http://schemas.microsoft.com/sharepoint/v3/contenttype/forms"/>
  </ds:schemaRefs>
</ds:datastoreItem>
</file>

<file path=customXml/itemProps2.xml><?xml version="1.0" encoding="utf-8"?>
<ds:datastoreItem xmlns:ds="http://schemas.openxmlformats.org/officeDocument/2006/customXml" ds:itemID="{DB511F45-5E90-406E-BBD3-CF344253B25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c77cfc-f926-4e40-878b-a2b4daa011b0"/>
    <ds:schemaRef ds:uri="cfb0170c-0804-4841-b063-354b1495d7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43D111B-82E0-4C6A-996B-B0EA65A6E1A8}">
  <ds:schemaRefs>
    <ds:schemaRef ds:uri="http://schemas.microsoft.com/office/2006/metadata/properties"/>
    <ds:schemaRef ds:uri="http://schemas.microsoft.com/office/infopath/2007/PartnerControls"/>
    <ds:schemaRef ds:uri="48c77cfc-f926-4e40-878b-a2b4daa011b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1. ESTABLECIMIENTO CONTEXTO </vt:lpstr>
      <vt:lpstr>2. IDENTIFICACIÓN ACTIVOS TI</vt:lpstr>
      <vt:lpstr>3. MATRIZ DE RIESGOS</vt:lpstr>
      <vt:lpstr>Matriz de Calor</vt:lpstr>
      <vt:lpstr>Tabla probabilidad</vt:lpstr>
      <vt:lpstr>Tabla Impacto</vt:lpstr>
      <vt:lpstr>Tabla Valoración controles</vt:lpstr>
      <vt:lpstr>Opciones Tratamiento</vt:lpstr>
      <vt:lpstr>Hoja1</vt:lpstr>
    </vt:vector>
  </TitlesOfParts>
  <Manager/>
  <Company>Hewlett-Packard</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Myrian Cubillos Benavides</dc:creator>
  <cp:keywords/>
  <dc:description/>
  <cp:lastModifiedBy>Carlos Alberto Benitez Aguirre</cp:lastModifiedBy>
  <cp:revision/>
  <dcterms:created xsi:type="dcterms:W3CDTF">2020-03-24T23:12:47Z</dcterms:created>
  <dcterms:modified xsi:type="dcterms:W3CDTF">2025-07-15T19:40:04Z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